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125" i="1" l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L118" i="1"/>
  <c r="J118" i="1"/>
  <c r="I118" i="1"/>
  <c r="H118" i="1"/>
  <c r="G118" i="1"/>
  <c r="F118" i="1"/>
  <c r="E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C112" i="1"/>
  <c r="O112" i="1" s="1"/>
  <c r="N111" i="1"/>
  <c r="M111" i="1"/>
  <c r="L111" i="1"/>
  <c r="K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D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N108" i="1"/>
  <c r="M108" i="1"/>
  <c r="K108" i="1"/>
  <c r="J108" i="1"/>
  <c r="I108" i="1"/>
  <c r="H108" i="1"/>
  <c r="G108" i="1"/>
  <c r="F108" i="1"/>
  <c r="C108" i="1"/>
  <c r="N107" i="1"/>
  <c r="M107" i="1"/>
  <c r="K107" i="1"/>
  <c r="J107" i="1"/>
  <c r="I107" i="1"/>
  <c r="H107" i="1"/>
  <c r="G107" i="1"/>
  <c r="F107" i="1"/>
  <c r="E107" i="1"/>
  <c r="C107" i="1"/>
  <c r="N106" i="1"/>
  <c r="K106" i="1"/>
  <c r="J106" i="1"/>
  <c r="I106" i="1"/>
  <c r="H106" i="1"/>
  <c r="G106" i="1"/>
  <c r="F106" i="1"/>
  <c r="E106" i="1"/>
  <c r="D106" i="1"/>
  <c r="C106" i="1"/>
  <c r="O105" i="1"/>
  <c r="N104" i="1"/>
  <c r="M104" i="1"/>
  <c r="L104" i="1"/>
  <c r="K104" i="1"/>
  <c r="J104" i="1"/>
  <c r="G104" i="1"/>
  <c r="E104" i="1"/>
  <c r="C104" i="1"/>
  <c r="N103" i="1"/>
  <c r="M103" i="1"/>
  <c r="L103" i="1"/>
  <c r="K103" i="1"/>
  <c r="J103" i="1"/>
  <c r="I103" i="1"/>
  <c r="H103" i="1"/>
  <c r="G103" i="1"/>
  <c r="F103" i="1"/>
  <c r="E103" i="1"/>
  <c r="C103" i="1"/>
  <c r="N102" i="1"/>
  <c r="M102" i="1"/>
  <c r="L102" i="1"/>
  <c r="K102" i="1"/>
  <c r="J102" i="1"/>
  <c r="I102" i="1"/>
  <c r="H102" i="1"/>
  <c r="G102" i="1"/>
  <c r="F102" i="1"/>
  <c r="E102" i="1"/>
  <c r="C102" i="1"/>
  <c r="N101" i="1"/>
  <c r="M101" i="1"/>
  <c r="L101" i="1"/>
  <c r="K101" i="1"/>
  <c r="J101" i="1"/>
  <c r="I101" i="1"/>
  <c r="H101" i="1"/>
  <c r="G101" i="1"/>
  <c r="F101" i="1"/>
  <c r="E101" i="1"/>
  <c r="C101" i="1"/>
  <c r="N100" i="1"/>
  <c r="M100" i="1"/>
  <c r="L100" i="1"/>
  <c r="K100" i="1"/>
  <c r="J100" i="1"/>
  <c r="I100" i="1"/>
  <c r="H100" i="1"/>
  <c r="G100" i="1"/>
  <c r="F100" i="1"/>
  <c r="E100" i="1"/>
  <c r="C100" i="1"/>
  <c r="N99" i="1"/>
  <c r="M99" i="1"/>
  <c r="L99" i="1"/>
  <c r="K99" i="1"/>
  <c r="J99" i="1"/>
  <c r="I99" i="1"/>
  <c r="H99" i="1"/>
  <c r="G99" i="1"/>
  <c r="F99" i="1"/>
  <c r="E99" i="1"/>
  <c r="C99" i="1"/>
  <c r="N98" i="1"/>
  <c r="M98" i="1"/>
  <c r="L98" i="1"/>
  <c r="K98" i="1"/>
  <c r="J98" i="1"/>
  <c r="I98" i="1"/>
  <c r="H98" i="1"/>
  <c r="G98" i="1"/>
  <c r="F98" i="1"/>
  <c r="E98" i="1"/>
  <c r="C98" i="1"/>
  <c r="N97" i="1"/>
  <c r="M97" i="1"/>
  <c r="L97" i="1"/>
  <c r="K97" i="1"/>
  <c r="J97" i="1"/>
  <c r="I97" i="1"/>
  <c r="H97" i="1"/>
  <c r="G97" i="1"/>
  <c r="F97" i="1"/>
  <c r="E97" i="1"/>
  <c r="C97" i="1"/>
  <c r="N96" i="1"/>
  <c r="M96" i="1"/>
  <c r="L96" i="1"/>
  <c r="K96" i="1"/>
  <c r="J96" i="1"/>
  <c r="I96" i="1"/>
  <c r="H96" i="1"/>
  <c r="G96" i="1"/>
  <c r="F96" i="1"/>
  <c r="E96" i="1"/>
  <c r="C96" i="1"/>
  <c r="N95" i="1"/>
  <c r="M95" i="1"/>
  <c r="L95" i="1"/>
  <c r="K95" i="1"/>
  <c r="J95" i="1"/>
  <c r="I95" i="1"/>
  <c r="H95" i="1"/>
  <c r="G95" i="1"/>
  <c r="F95" i="1"/>
  <c r="E95" i="1"/>
  <c r="N94" i="1"/>
  <c r="M94" i="1"/>
  <c r="L94" i="1"/>
  <c r="K94" i="1"/>
  <c r="J94" i="1"/>
  <c r="I94" i="1"/>
  <c r="H94" i="1"/>
  <c r="G94" i="1"/>
  <c r="F94" i="1"/>
  <c r="E94" i="1"/>
  <c r="C94" i="1"/>
  <c r="N93" i="1"/>
  <c r="M93" i="1"/>
  <c r="L93" i="1"/>
  <c r="K93" i="1"/>
  <c r="J93" i="1"/>
  <c r="I93" i="1"/>
  <c r="H93" i="1"/>
  <c r="G93" i="1"/>
  <c r="F93" i="1"/>
  <c r="E93" i="1"/>
  <c r="C93" i="1"/>
  <c r="N92" i="1"/>
  <c r="M92" i="1"/>
  <c r="L92" i="1"/>
  <c r="K92" i="1"/>
  <c r="J92" i="1"/>
  <c r="I92" i="1"/>
  <c r="H92" i="1"/>
  <c r="G92" i="1"/>
  <c r="F92" i="1"/>
  <c r="E92" i="1"/>
  <c r="C92" i="1"/>
  <c r="N91" i="1"/>
  <c r="M91" i="1"/>
  <c r="L91" i="1"/>
  <c r="K91" i="1"/>
  <c r="J91" i="1"/>
  <c r="I91" i="1"/>
  <c r="H91" i="1"/>
  <c r="G91" i="1"/>
  <c r="F91" i="1"/>
  <c r="E91" i="1"/>
  <c r="C91" i="1"/>
  <c r="N90" i="1"/>
  <c r="M90" i="1"/>
  <c r="L90" i="1"/>
  <c r="K90" i="1"/>
  <c r="J90" i="1"/>
  <c r="I90" i="1"/>
  <c r="H90" i="1"/>
  <c r="G90" i="1"/>
  <c r="F90" i="1"/>
  <c r="E90" i="1"/>
  <c r="C90" i="1"/>
  <c r="N89" i="1"/>
  <c r="M89" i="1"/>
  <c r="L89" i="1"/>
  <c r="K89" i="1"/>
  <c r="J89" i="1"/>
  <c r="I89" i="1"/>
  <c r="H89" i="1"/>
  <c r="G89" i="1"/>
  <c r="F89" i="1"/>
  <c r="E89" i="1"/>
  <c r="C89" i="1"/>
  <c r="N88" i="1"/>
  <c r="M88" i="1"/>
  <c r="L88" i="1"/>
  <c r="K88" i="1"/>
  <c r="J88" i="1"/>
  <c r="I88" i="1"/>
  <c r="H88" i="1"/>
  <c r="G88" i="1"/>
  <c r="F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I86" i="1"/>
  <c r="H86" i="1"/>
  <c r="G86" i="1"/>
  <c r="F86" i="1"/>
  <c r="E86" i="1"/>
  <c r="C86" i="1"/>
  <c r="N85" i="1"/>
  <c r="M85" i="1"/>
  <c r="L85" i="1"/>
  <c r="H85" i="1"/>
  <c r="G85" i="1"/>
  <c r="F85" i="1"/>
  <c r="E85" i="1"/>
  <c r="D85" i="1"/>
  <c r="O85" i="1" s="1"/>
  <c r="C85" i="1"/>
  <c r="N84" i="1"/>
  <c r="M84" i="1"/>
  <c r="L84" i="1"/>
  <c r="K84" i="1"/>
  <c r="J84" i="1"/>
  <c r="I84" i="1"/>
  <c r="H84" i="1"/>
  <c r="G84" i="1"/>
  <c r="F84" i="1"/>
  <c r="E84" i="1"/>
  <c r="N83" i="1"/>
  <c r="M83" i="1"/>
  <c r="L83" i="1"/>
  <c r="K83" i="1"/>
  <c r="J83" i="1"/>
  <c r="I83" i="1"/>
  <c r="H83" i="1"/>
  <c r="G83" i="1"/>
  <c r="F83" i="1"/>
  <c r="E83" i="1"/>
  <c r="C83" i="1"/>
  <c r="N82" i="1"/>
  <c r="M82" i="1"/>
  <c r="L82" i="1"/>
  <c r="K82" i="1"/>
  <c r="J82" i="1"/>
  <c r="I82" i="1"/>
  <c r="H82" i="1"/>
  <c r="G82" i="1"/>
  <c r="F82" i="1"/>
  <c r="E82" i="1"/>
  <c r="C82" i="1"/>
  <c r="N81" i="1"/>
  <c r="M81" i="1"/>
  <c r="L81" i="1"/>
  <c r="K81" i="1"/>
  <c r="J81" i="1"/>
  <c r="I81" i="1"/>
  <c r="H81" i="1"/>
  <c r="G81" i="1"/>
  <c r="F81" i="1"/>
  <c r="E81" i="1"/>
  <c r="C81" i="1"/>
  <c r="O81" i="1" s="1"/>
  <c r="N80" i="1"/>
  <c r="M80" i="1"/>
  <c r="L80" i="1"/>
  <c r="K80" i="1"/>
  <c r="J80" i="1"/>
  <c r="I80" i="1"/>
  <c r="H80" i="1"/>
  <c r="G80" i="1"/>
  <c r="F80" i="1"/>
  <c r="E80" i="1"/>
  <c r="C80" i="1"/>
  <c r="N79" i="1"/>
  <c r="M79" i="1"/>
  <c r="L79" i="1"/>
  <c r="K79" i="1"/>
  <c r="J79" i="1"/>
  <c r="I79" i="1"/>
  <c r="H79" i="1"/>
  <c r="G79" i="1"/>
  <c r="F79" i="1"/>
  <c r="E79" i="1"/>
  <c r="C79" i="1"/>
  <c r="O79" i="1" s="1"/>
  <c r="N78" i="1"/>
  <c r="M78" i="1"/>
  <c r="L78" i="1"/>
  <c r="K78" i="1"/>
  <c r="J78" i="1"/>
  <c r="I78" i="1"/>
  <c r="G78" i="1"/>
  <c r="F78" i="1"/>
  <c r="E78" i="1"/>
  <c r="C78" i="1"/>
  <c r="O78" i="1" s="1"/>
  <c r="N77" i="1"/>
  <c r="L77" i="1"/>
  <c r="K77" i="1"/>
  <c r="J77" i="1"/>
  <c r="I77" i="1"/>
  <c r="H77" i="1"/>
  <c r="G77" i="1"/>
  <c r="F77" i="1"/>
  <c r="E77" i="1"/>
  <c r="C77" i="1"/>
  <c r="O77" i="1" s="1"/>
  <c r="N76" i="1"/>
  <c r="M76" i="1"/>
  <c r="L76" i="1"/>
  <c r="K76" i="1"/>
  <c r="J76" i="1"/>
  <c r="I76" i="1"/>
  <c r="H76" i="1"/>
  <c r="G76" i="1"/>
  <c r="F76" i="1"/>
  <c r="E76" i="1"/>
  <c r="C76" i="1"/>
  <c r="M75" i="1"/>
  <c r="L75" i="1"/>
  <c r="K75" i="1"/>
  <c r="J75" i="1"/>
  <c r="I75" i="1"/>
  <c r="H75" i="1"/>
  <c r="G75" i="1"/>
  <c r="F75" i="1"/>
  <c r="E75" i="1"/>
  <c r="N74" i="1"/>
  <c r="M74" i="1"/>
  <c r="K74" i="1"/>
  <c r="J74" i="1"/>
  <c r="I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O73" i="1" s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M126" i="1" s="1"/>
  <c r="L71" i="1"/>
  <c r="K71" i="1"/>
  <c r="K126" i="1" s="1"/>
  <c r="J71" i="1"/>
  <c r="I71" i="1"/>
  <c r="I126" i="1" s="1"/>
  <c r="H71" i="1"/>
  <c r="G71" i="1"/>
  <c r="G126" i="1" s="1"/>
  <c r="F71" i="1"/>
  <c r="E71" i="1"/>
  <c r="E126" i="1" s="1"/>
  <c r="C71" i="1"/>
  <c r="N70" i="1"/>
  <c r="N126" i="1" s="1"/>
  <c r="M70" i="1"/>
  <c r="L70" i="1"/>
  <c r="L126" i="1" s="1"/>
  <c r="K70" i="1"/>
  <c r="J70" i="1"/>
  <c r="J126" i="1" s="1"/>
  <c r="I70" i="1"/>
  <c r="H70" i="1"/>
  <c r="H126" i="1" s="1"/>
  <c r="G70" i="1"/>
  <c r="F70" i="1"/>
  <c r="F126" i="1" s="1"/>
  <c r="E70" i="1"/>
  <c r="D70" i="1"/>
  <c r="C70" i="1"/>
  <c r="N59" i="1"/>
  <c r="M59" i="1"/>
  <c r="L59" i="1"/>
  <c r="K59" i="1"/>
  <c r="J59" i="1"/>
  <c r="I59" i="1"/>
  <c r="H59" i="1"/>
  <c r="G59" i="1"/>
  <c r="F59" i="1"/>
  <c r="E59" i="1"/>
  <c r="C59" i="1"/>
  <c r="O58" i="1"/>
  <c r="D58" i="1"/>
  <c r="O57" i="1"/>
  <c r="D57" i="1"/>
  <c r="D124" i="1" s="1"/>
  <c r="O56" i="1"/>
  <c r="D56" i="1"/>
  <c r="O55" i="1"/>
  <c r="D55" i="1"/>
  <c r="D122" i="1" s="1"/>
  <c r="O54" i="1"/>
  <c r="D54" i="1"/>
  <c r="O53" i="1"/>
  <c r="D53" i="1"/>
  <c r="D120" i="1" s="1"/>
  <c r="O52" i="1"/>
  <c r="D52" i="1"/>
  <c r="O51" i="1"/>
  <c r="D51" i="1"/>
  <c r="D118" i="1" s="1"/>
  <c r="O50" i="1"/>
  <c r="D50" i="1"/>
  <c r="O49" i="1"/>
  <c r="D49" i="1"/>
  <c r="D116" i="1" s="1"/>
  <c r="O48" i="1"/>
  <c r="D48" i="1"/>
  <c r="O47" i="1"/>
  <c r="D47" i="1"/>
  <c r="D114" i="1" s="1"/>
  <c r="O46" i="1"/>
  <c r="D46" i="1"/>
  <c r="O45" i="1"/>
  <c r="D45" i="1"/>
  <c r="D112" i="1" s="1"/>
  <c r="O44" i="1"/>
  <c r="D44" i="1"/>
  <c r="O43" i="1"/>
  <c r="D43" i="1"/>
  <c r="O42" i="1"/>
  <c r="D42" i="1"/>
  <c r="O41" i="1"/>
  <c r="D41" i="1"/>
  <c r="D108" i="1" s="1"/>
  <c r="O108" i="1" s="1"/>
  <c r="O40" i="1"/>
  <c r="D40" i="1"/>
  <c r="D107" i="1" s="1"/>
  <c r="O39" i="1"/>
  <c r="D39" i="1"/>
  <c r="O38" i="1"/>
  <c r="D37" i="1"/>
  <c r="D36" i="1"/>
  <c r="O36" i="1" s="1"/>
  <c r="D35" i="1"/>
  <c r="D34" i="1"/>
  <c r="O34" i="1" s="1"/>
  <c r="D33" i="1"/>
  <c r="D32" i="1"/>
  <c r="O32" i="1" s="1"/>
  <c r="D31" i="1"/>
  <c r="D30" i="1"/>
  <c r="O30" i="1" s="1"/>
  <c r="D29" i="1"/>
  <c r="D28" i="1"/>
  <c r="O28" i="1" s="1"/>
  <c r="D27" i="1"/>
  <c r="O27" i="1" s="1"/>
  <c r="D26" i="1"/>
  <c r="D25" i="1"/>
  <c r="O25" i="1" s="1"/>
  <c r="D24" i="1"/>
  <c r="D23" i="1"/>
  <c r="O23" i="1" s="1"/>
  <c r="D22" i="1"/>
  <c r="D21" i="1"/>
  <c r="D20" i="1"/>
  <c r="O20" i="1" s="1"/>
  <c r="D19" i="1"/>
  <c r="O19" i="1" s="1"/>
  <c r="D18" i="1"/>
  <c r="O18" i="1" s="1"/>
  <c r="D17" i="1"/>
  <c r="D16" i="1"/>
  <c r="O15" i="1"/>
  <c r="D15" i="1"/>
  <c r="D82" i="1" s="1"/>
  <c r="O14" i="1"/>
  <c r="D14" i="1"/>
  <c r="D81" i="1" s="1"/>
  <c r="O13" i="1"/>
  <c r="D13" i="1"/>
  <c r="D80" i="1" s="1"/>
  <c r="O12" i="1"/>
  <c r="D12" i="1"/>
  <c r="D79" i="1" s="1"/>
  <c r="O11" i="1"/>
  <c r="D11" i="1"/>
  <c r="D78" i="1" s="1"/>
  <c r="O10" i="1"/>
  <c r="D10" i="1"/>
  <c r="D77" i="1" s="1"/>
  <c r="O9" i="1"/>
  <c r="D9" i="1"/>
  <c r="D76" i="1" s="1"/>
  <c r="O8" i="1"/>
  <c r="D8" i="1"/>
  <c r="D75" i="1" s="1"/>
  <c r="O75" i="1" s="1"/>
  <c r="O7" i="1"/>
  <c r="D7" i="1"/>
  <c r="O6" i="1"/>
  <c r="D6" i="1"/>
  <c r="D73" i="1" s="1"/>
  <c r="O5" i="1"/>
  <c r="D5" i="1"/>
  <c r="O4" i="1"/>
  <c r="D4" i="1"/>
  <c r="D71" i="1" s="1"/>
  <c r="O3" i="1"/>
  <c r="D3" i="1"/>
  <c r="D59" i="1" s="1"/>
  <c r="D84" i="1" l="1"/>
  <c r="O84" i="1" s="1"/>
  <c r="O17" i="1"/>
  <c r="D88" i="1"/>
  <c r="O21" i="1"/>
  <c r="D96" i="1"/>
  <c r="O96" i="1" s="1"/>
  <c r="O29" i="1"/>
  <c r="D98" i="1"/>
  <c r="O98" i="1" s="1"/>
  <c r="O31" i="1"/>
  <c r="D100" i="1"/>
  <c r="O100" i="1" s="1"/>
  <c r="O33" i="1"/>
  <c r="D102" i="1"/>
  <c r="O102" i="1" s="1"/>
  <c r="O35" i="1"/>
  <c r="D104" i="1"/>
  <c r="O37" i="1"/>
  <c r="O59" i="1"/>
  <c r="O71" i="1"/>
  <c r="O76" i="1"/>
  <c r="O80" i="1"/>
  <c r="O82" i="1"/>
  <c r="D86" i="1"/>
  <c r="O86" i="1" s="1"/>
  <c r="D90" i="1"/>
  <c r="D92" i="1"/>
  <c r="D94" i="1"/>
  <c r="O97" i="1"/>
  <c r="O101" i="1"/>
  <c r="O104" i="1"/>
  <c r="C126" i="1"/>
  <c r="D83" i="1"/>
  <c r="D126" i="1" s="1"/>
  <c r="O16" i="1"/>
  <c r="O60" i="1" s="1"/>
  <c r="D89" i="1"/>
  <c r="O89" i="1" s="1"/>
  <c r="O22" i="1"/>
  <c r="D91" i="1"/>
  <c r="O91" i="1" s="1"/>
  <c r="O24" i="1"/>
  <c r="D93" i="1"/>
  <c r="O93" i="1" s="1"/>
  <c r="O26" i="1"/>
  <c r="O70" i="1"/>
  <c r="O72" i="1"/>
  <c r="O74" i="1"/>
  <c r="O87" i="1"/>
  <c r="O88" i="1"/>
  <c r="O90" i="1"/>
  <c r="O92" i="1"/>
  <c r="O94" i="1"/>
  <c r="D95" i="1"/>
  <c r="O95" i="1" s="1"/>
  <c r="D97" i="1"/>
  <c r="D99" i="1"/>
  <c r="O99" i="1" s="1"/>
  <c r="D101" i="1"/>
  <c r="D103" i="1"/>
  <c r="O103" i="1" s="1"/>
  <c r="O106" i="1"/>
  <c r="O107" i="1"/>
  <c r="O109" i="1"/>
  <c r="O126" i="1" l="1"/>
  <c r="O83" i="1"/>
</calcChain>
</file>

<file path=xl/sharedStrings.xml><?xml version="1.0" encoding="utf-8"?>
<sst xmlns="http://schemas.openxmlformats.org/spreadsheetml/2006/main" count="337" uniqueCount="139">
  <si>
    <t>Nitrogen Dioxide 2015</t>
  </si>
  <si>
    <t>Non bias adjusted data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</si>
  <si>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</si>
  <si>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</si>
  <si>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</si>
  <si>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</si>
  <si>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</si>
  <si>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</si>
  <si>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</si>
  <si>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</si>
  <si>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</si>
  <si>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</si>
  <si>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</si>
  <si>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</si>
  <si>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Averages</t>
  </si>
  <si>
    <t>Site 1</t>
  </si>
  <si>
    <t>Westal Green</t>
  </si>
  <si>
    <t>Site 2</t>
  </si>
  <si>
    <t>179 Bath Road</t>
  </si>
  <si>
    <t>Site 3</t>
  </si>
  <si>
    <t>51 Upper Norwood</t>
  </si>
  <si>
    <t>Site 4</t>
  </si>
  <si>
    <t>97 Shurdington Road</t>
  </si>
  <si>
    <t>Site 5</t>
  </si>
  <si>
    <t>Opp. Kidnappers Lane</t>
  </si>
  <si>
    <t>missing</t>
  </si>
  <si>
    <t>Site 6</t>
  </si>
  <si>
    <t>56 Church Road</t>
  </si>
  <si>
    <t>Site 7</t>
  </si>
  <si>
    <t>81 London Road</t>
  </si>
  <si>
    <t>Site 8</t>
  </si>
  <si>
    <t>104 London Road</t>
  </si>
  <si>
    <t>Site 9</t>
  </si>
  <si>
    <t>1 Old Bath Road</t>
  </si>
  <si>
    <t>Site 10</t>
  </si>
  <si>
    <t>8 Old Bath Road</t>
  </si>
  <si>
    <t>Site 11</t>
  </si>
  <si>
    <t>17 Chelsea Close</t>
  </si>
  <si>
    <t>Site 12</t>
  </si>
  <si>
    <t>60 Keynsham Road</t>
  </si>
  <si>
    <t>Site 13</t>
  </si>
  <si>
    <t>Prestbury P.O.</t>
  </si>
  <si>
    <t>Site 14</t>
  </si>
  <si>
    <t>91 Tewkesbury Road</t>
  </si>
  <si>
    <t>Site 15</t>
  </si>
  <si>
    <t>124 Gloucester Road</t>
  </si>
  <si>
    <t>Site 16</t>
  </si>
  <si>
    <t>264 Gloucester Road</t>
  </si>
  <si>
    <t>Site 17</t>
  </si>
  <si>
    <t>338 Gloucester Road</t>
  </si>
  <si>
    <t>on the ground</t>
  </si>
  <si>
    <t>Site 18</t>
  </si>
  <si>
    <t>340 Gloucester Road</t>
  </si>
  <si>
    <t>Site 19</t>
  </si>
  <si>
    <t>5 Miserden Road</t>
  </si>
  <si>
    <t>Site 20</t>
  </si>
  <si>
    <t>P.E. Roundabout</t>
  </si>
  <si>
    <t>Site 21</t>
  </si>
  <si>
    <t>7 Suffolk Road</t>
  </si>
  <si>
    <t>Site 22</t>
  </si>
  <si>
    <t>Ladies College</t>
  </si>
  <si>
    <t>Site 23</t>
  </si>
  <si>
    <t>Chelsea Court</t>
  </si>
  <si>
    <t>Site 24</t>
  </si>
  <si>
    <t>6 Knapp Road</t>
  </si>
  <si>
    <t>Site 25</t>
  </si>
  <si>
    <t>50 St Georges Street</t>
  </si>
  <si>
    <t>Site 26</t>
  </si>
  <si>
    <t>2 Gloucester Road</t>
  </si>
  <si>
    <t>Site 27</t>
  </si>
  <si>
    <t>Opp. White  Hart St</t>
  </si>
  <si>
    <t>Site 28</t>
  </si>
  <si>
    <t>452 High St</t>
  </si>
  <si>
    <t>Site 29</t>
  </si>
  <si>
    <t>443 High St</t>
  </si>
  <si>
    <t>Site 30</t>
  </si>
  <si>
    <t>422 High St</t>
  </si>
  <si>
    <t>Site 31</t>
  </si>
  <si>
    <t>New Rutland</t>
  </si>
  <si>
    <t>Site 32</t>
  </si>
  <si>
    <t>Saracens Court</t>
  </si>
  <si>
    <t>Site 33</t>
  </si>
  <si>
    <t>2 Swindon Road</t>
  </si>
  <si>
    <t>Site 34</t>
  </si>
  <si>
    <t>22 St Paul's Road</t>
  </si>
  <si>
    <t>Site 35</t>
  </si>
  <si>
    <t>10 Monson Avenue</t>
  </si>
  <si>
    <t>no data</t>
  </si>
  <si>
    <t>Site 36</t>
  </si>
  <si>
    <t>North Place West</t>
  </si>
  <si>
    <t>no access</t>
  </si>
  <si>
    <t>Site 37</t>
  </si>
  <si>
    <t>5 St Margarets Terrace</t>
  </si>
  <si>
    <t>Site 38</t>
  </si>
  <si>
    <t>North Place East</t>
  </si>
  <si>
    <t>Site 39</t>
  </si>
  <si>
    <t>Portland Street</t>
  </si>
  <si>
    <t>Site 40</t>
  </si>
  <si>
    <t>Millenium /Fairview</t>
  </si>
  <si>
    <t>Site 41</t>
  </si>
  <si>
    <t>Winchcombe/Fairview</t>
  </si>
  <si>
    <t>Site 42</t>
  </si>
  <si>
    <t>Regency Hall/Fairview</t>
  </si>
  <si>
    <t>Site 43</t>
  </si>
  <si>
    <t>21 All Saints Road</t>
  </si>
  <si>
    <t>Site 44</t>
  </si>
  <si>
    <t>40 Hewlett Road</t>
  </si>
  <si>
    <t>Site 45</t>
  </si>
  <si>
    <t>7 Berkeley Place</t>
  </si>
  <si>
    <t>Site 46</t>
  </si>
  <si>
    <t>2 London Road</t>
  </si>
  <si>
    <t>Site 47</t>
  </si>
  <si>
    <t>Pisa Pizza - High St</t>
  </si>
  <si>
    <t>Site 48</t>
  </si>
  <si>
    <t>Restoration - High St</t>
  </si>
  <si>
    <t>Site 49</t>
  </si>
  <si>
    <t>YMCA - High St</t>
  </si>
  <si>
    <t>Site 50</t>
  </si>
  <si>
    <t>Cutting Room - High St</t>
  </si>
  <si>
    <t>Site 51</t>
  </si>
  <si>
    <t>8a Bath Road</t>
  </si>
  <si>
    <t>Site 52</t>
  </si>
  <si>
    <t>15 College Road</t>
  </si>
  <si>
    <t>Site 53</t>
  </si>
  <si>
    <t>26 St Lukes Road</t>
  </si>
  <si>
    <t>Site 54</t>
  </si>
  <si>
    <t>Co-location - 1</t>
  </si>
  <si>
    <t>Site 55</t>
  </si>
  <si>
    <t>Co-location - 2</t>
  </si>
  <si>
    <t>Site 56</t>
  </si>
  <si>
    <t>Co-location - 3</t>
  </si>
  <si>
    <t>Units = ug/m3</t>
  </si>
  <si>
    <t>OVER 40 ug/m3</t>
  </si>
  <si>
    <t>OVER 50 ug/m3</t>
  </si>
  <si>
    <t xml:space="preserve">Bias Adjustment used = </t>
  </si>
  <si>
    <t>OVER 60 ug/m3</t>
  </si>
  <si>
    <t>OVER 70 ug/m3</t>
  </si>
  <si>
    <t>Bias adjusted data</t>
  </si>
  <si>
    <t>2 Hewlett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</si>
</sst>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339933"/>
      <name val="Arial"/>
      <family val="2"/>
    </font>
    <font>
      <sz val="14"/>
      <color rgb="FF000000"/>
      <name val="Arial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9CCC"/>
        <bgColor rgb="FF000000"/>
      </patternFill>
    </fill>
    <fill>
      <patternFill patternType="solid">
        <fgColor rgb="FF800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5" fillId="3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4" borderId="1" xfId="1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2" fontId="1" fillId="5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1" fillId="5" borderId="1" xfId="1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1" fillId="7" borderId="1" xfId="0" applyFont="1" applyFill="1" applyBorder="1"/>
    <xf numFmtId="2" fontId="1" fillId="2" borderId="2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2" fontId="8" fillId="0" borderId="0" xfId="0" applyNumberFormat="1" applyFont="1" applyFill="1" applyBorder="1"/>
    <xf numFmtId="2" fontId="1" fillId="2" borderId="3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7" fillId="0" borderId="0" xfId="0" applyFont="1" applyFill="1" applyBorder="1"/>
    <xf numFmtId="0" fontId="1" fillId="8" borderId="0" xfId="0" applyFont="1" applyFill="1" applyBorder="1"/>
    <xf numFmtId="0" fontId="1" fillId="5" borderId="0" xfId="0" applyFont="1" applyFill="1" applyBorder="1"/>
    <xf numFmtId="0" fontId="9" fillId="6" borderId="0" xfId="0" applyFont="1" applyFill="1" applyBorder="1"/>
    <xf numFmtId="0" fontId="1" fillId="9" borderId="0" xfId="0" applyFont="1" applyFill="1" applyBorder="1"/>
    <xf numFmtId="2" fontId="1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_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ise.metcalfe\AppData\Local\Microsoft\Windows\Temporary%20Internet%20Files\Content.Outlook\FF635CDS\J01192R%20Cheltenham%20Borough%20Council%20NO2%20Camspec%20Template%2020%25%20U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O"/>
    </sheetNames>
    <sheetDataSet>
      <sheetData sheetId="0" refreshError="1">
        <row r="17">
          <cell r="F17">
            <v>32.801140727011052</v>
          </cell>
        </row>
        <row r="18">
          <cell r="F18">
            <v>35.707156504708195</v>
          </cell>
        </row>
        <row r="19">
          <cell r="F19">
            <v>23.971104189044741</v>
          </cell>
        </row>
        <row r="20">
          <cell r="F20">
            <v>33.421545655608213</v>
          </cell>
        </row>
        <row r="21">
          <cell r="F21">
            <v>31.413292291487302</v>
          </cell>
        </row>
        <row r="22">
          <cell r="F22">
            <v>28.478947871689105</v>
          </cell>
        </row>
        <row r="23">
          <cell r="F23">
            <v>44.301551549103522</v>
          </cell>
        </row>
        <row r="24">
          <cell r="F24">
            <v>39.138295336788147</v>
          </cell>
        </row>
        <row r="25">
          <cell r="F25">
            <v>41.032695663166635</v>
          </cell>
        </row>
        <row r="26">
          <cell r="F26">
            <v>32.264881081764656</v>
          </cell>
        </row>
        <row r="27">
          <cell r="F27">
            <v>19.260919139795611</v>
          </cell>
        </row>
        <row r="28">
          <cell r="F28">
            <v>25.615110245174751</v>
          </cell>
        </row>
        <row r="29">
          <cell r="F29">
            <v>39.117338950203731</v>
          </cell>
        </row>
        <row r="30">
          <cell r="F30">
            <v>32.112640158374546</v>
          </cell>
        </row>
        <row r="31">
          <cell r="F31">
            <v>31.368677237982769</v>
          </cell>
        </row>
        <row r="32">
          <cell r="F32">
            <v>45.168530924255606</v>
          </cell>
        </row>
        <row r="33">
          <cell r="F33">
            <v>44.120242719062546</v>
          </cell>
        </row>
        <row r="34">
          <cell r="F34">
            <v>42.806872383435341</v>
          </cell>
        </row>
        <row r="35">
          <cell r="F35">
            <v>28.570968432135764</v>
          </cell>
        </row>
        <row r="36">
          <cell r="F36">
            <v>28.357129493523576</v>
          </cell>
        </row>
        <row r="37">
          <cell r="F37">
            <v>26.778592823449873</v>
          </cell>
        </row>
        <row r="38">
          <cell r="F38">
            <v>39.383798653481051</v>
          </cell>
        </row>
        <row r="39">
          <cell r="F39">
            <v>32.149008857381382</v>
          </cell>
        </row>
        <row r="40">
          <cell r="F40">
            <v>25.506775309266832</v>
          </cell>
        </row>
        <row r="41">
          <cell r="F41">
            <v>34.571180888666511</v>
          </cell>
        </row>
        <row r="42">
          <cell r="F42">
            <v>45.968120802830271</v>
          </cell>
        </row>
        <row r="43">
          <cell r="F43">
            <v>47.177684051079837</v>
          </cell>
        </row>
        <row r="44">
          <cell r="F44">
            <v>46.614213708662163</v>
          </cell>
        </row>
        <row r="45">
          <cell r="F45">
            <v>37.294497222925699</v>
          </cell>
        </row>
        <row r="46">
          <cell r="F46">
            <v>46.19119735762478</v>
          </cell>
        </row>
        <row r="47">
          <cell r="F47">
            <v>40.788098584141146</v>
          </cell>
        </row>
        <row r="48">
          <cell r="F48">
            <v>50.2972262706162</v>
          </cell>
        </row>
        <row r="49">
          <cell r="F49">
            <v>39.550757236620861</v>
          </cell>
        </row>
        <row r="50">
          <cell r="F50">
            <v>37.346932219791498</v>
          </cell>
        </row>
        <row r="51">
          <cell r="F51">
            <v>30.664899084880314</v>
          </cell>
        </row>
        <row r="52">
          <cell r="F52">
            <v>42.203568047461353</v>
          </cell>
        </row>
        <row r="53">
          <cell r="F53">
            <v>33.76388088525843</v>
          </cell>
        </row>
        <row r="54">
          <cell r="F54">
            <v>40.074436946507866</v>
          </cell>
        </row>
        <row r="55">
          <cell r="F55">
            <v>32.308571278319491</v>
          </cell>
        </row>
        <row r="56">
          <cell r="F56">
            <v>41.158911902060929</v>
          </cell>
        </row>
        <row r="57">
          <cell r="F57">
            <v>51.752108923392178</v>
          </cell>
        </row>
        <row r="58">
          <cell r="F58">
            <v>35.560146787836025</v>
          </cell>
        </row>
        <row r="59">
          <cell r="F59">
            <v>36.676773949264877</v>
          </cell>
        </row>
        <row r="60">
          <cell r="F60">
            <v>38.334286892313017</v>
          </cell>
        </row>
        <row r="61">
          <cell r="F61">
            <v>41.923011359328044</v>
          </cell>
        </row>
        <row r="62">
          <cell r="F62">
            <v>42.575073476514859</v>
          </cell>
        </row>
        <row r="63">
          <cell r="F63">
            <v>41.96727987547149</v>
          </cell>
        </row>
        <row r="64">
          <cell r="F64">
            <v>37.469607227750586</v>
          </cell>
        </row>
        <row r="65">
          <cell r="F65">
            <v>39.355503944130852</v>
          </cell>
        </row>
        <row r="66">
          <cell r="F66">
            <v>39.554303041780592</v>
          </cell>
        </row>
        <row r="67">
          <cell r="F67">
            <v>35.380285714291261</v>
          </cell>
        </row>
        <row r="68">
          <cell r="F68">
            <v>26.044824081281146</v>
          </cell>
        </row>
        <row r="69">
          <cell r="F69">
            <v>39.336984473620085</v>
          </cell>
        </row>
        <row r="70">
          <cell r="F70">
            <v>40.703853067409611</v>
          </cell>
        </row>
        <row r="71">
          <cell r="F71">
            <v>39.628768366576423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tabSelected="1" topLeftCell="A94" workbookViewId="0"/>
  </sheetViews>
  <sheetFormatPr defaultRowHeight="15" x14ac:dyDescent="0.25"/>
  <cols>
    <col min="1" max="1" width="9.85546875" bestFit="1" customWidth="1"/>
    <col min="2" max="2" width="31.28515625" bestFit="1" customWidth="1"/>
    <col min="3" max="3" width="32.140625" bestFit="1" customWidth="1"/>
    <col min="4" max="4" width="12" bestFit="1" customWidth="1"/>
  </cols>
  <sheetData>
    <row r="1" spans="1:15" ht="18" x14ac:dyDescent="0.25">
      <c r="A1" s="1"/>
      <c r="B1" s="1" t="s">
        <v>0</v>
      </c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3"/>
      <c r="B2" s="4"/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</row>
    <row r="3" spans="1:15" ht="18" x14ac:dyDescent="0.25">
      <c r="A3" s="8" t="s">
        <v>15</v>
      </c>
      <c r="B3" s="8" t="s">
        <v>16</v>
      </c>
      <c r="C3" s="9">
        <v>27.149028851905708</v>
      </c>
      <c r="D3" s="9">
        <f>[1]NDO!F17</f>
        <v>32.801140727011052</v>
      </c>
      <c r="E3" s="9">
        <v>30.912871240864568</v>
      </c>
      <c r="F3" s="9">
        <v>22.75053814773414</v>
      </c>
      <c r="G3" s="9">
        <v>22.75053814773414</v>
      </c>
      <c r="H3" s="9">
        <v>25.27</v>
      </c>
      <c r="I3" s="9">
        <v>25.4</v>
      </c>
      <c r="J3" s="9">
        <v>25.9</v>
      </c>
      <c r="K3" s="9">
        <v>30.26</v>
      </c>
      <c r="L3" s="9">
        <v>32.799999999999997</v>
      </c>
      <c r="M3" s="9">
        <v>29.8</v>
      </c>
      <c r="N3" s="10">
        <v>19.600000000000001</v>
      </c>
      <c r="O3" s="11">
        <f>SUM(C3:N3)/12</f>
        <v>27.116176426270808</v>
      </c>
    </row>
    <row r="4" spans="1:15" ht="18" x14ac:dyDescent="0.25">
      <c r="A4" s="8" t="s">
        <v>17</v>
      </c>
      <c r="B4" s="8" t="s">
        <v>18</v>
      </c>
      <c r="C4" s="9">
        <v>29.940032036389933</v>
      </c>
      <c r="D4" s="9">
        <f>[1]NDO!F18</f>
        <v>35.707156504708195</v>
      </c>
      <c r="E4" s="9">
        <v>34.095734036650711</v>
      </c>
      <c r="F4" s="9">
        <v>23.197880004342149</v>
      </c>
      <c r="G4" s="9">
        <v>23.197880004342149</v>
      </c>
      <c r="H4" s="9">
        <v>26.48</v>
      </c>
      <c r="I4" s="9">
        <v>27.07</v>
      </c>
      <c r="J4" s="9">
        <v>26.7</v>
      </c>
      <c r="K4" s="9">
        <v>29.52</v>
      </c>
      <c r="L4" s="9">
        <v>31.9</v>
      </c>
      <c r="M4" s="9">
        <v>35.5</v>
      </c>
      <c r="N4" s="10">
        <v>29.5</v>
      </c>
      <c r="O4" s="11">
        <f>SUM(C4:N4)/12</f>
        <v>29.400723548869426</v>
      </c>
    </row>
    <row r="5" spans="1:15" ht="18" x14ac:dyDescent="0.25">
      <c r="A5" s="8" t="s">
        <v>19</v>
      </c>
      <c r="B5" s="12" t="s">
        <v>20</v>
      </c>
      <c r="C5" s="9">
        <v>22.567197845088113</v>
      </c>
      <c r="D5" s="9">
        <f>[1]NDO!F19</f>
        <v>23.971104189044741</v>
      </c>
      <c r="E5" s="9">
        <v>20.455148528592911</v>
      </c>
      <c r="F5" s="9">
        <v>10.814950141028149</v>
      </c>
      <c r="G5" s="9">
        <v>10.814950141028149</v>
      </c>
      <c r="H5" s="9">
        <v>11.13</v>
      </c>
      <c r="I5" s="9">
        <v>10.35</v>
      </c>
      <c r="J5" s="9">
        <v>12.5</v>
      </c>
      <c r="K5" s="9">
        <v>15.9</v>
      </c>
      <c r="L5" s="9">
        <v>23.6</v>
      </c>
      <c r="M5" s="9">
        <v>18.5</v>
      </c>
      <c r="N5" s="10">
        <v>12.6</v>
      </c>
      <c r="O5" s="11">
        <f>SUM(C5:N5)/12</f>
        <v>16.10027923706517</v>
      </c>
    </row>
    <row r="6" spans="1:15" ht="18" x14ac:dyDescent="0.25">
      <c r="A6" s="8" t="s">
        <v>21</v>
      </c>
      <c r="B6" s="12" t="s">
        <v>22</v>
      </c>
      <c r="C6" s="9">
        <v>34.932773521665297</v>
      </c>
      <c r="D6" s="9">
        <f>[1]NDO!F20</f>
        <v>33.421545655608213</v>
      </c>
      <c r="E6" s="9">
        <v>32.085765182187963</v>
      </c>
      <c r="F6" s="9">
        <v>22.158552710382704</v>
      </c>
      <c r="G6" s="9">
        <v>22.158552710382704</v>
      </c>
      <c r="H6" s="9">
        <v>26.72</v>
      </c>
      <c r="I6" s="9">
        <v>21.33</v>
      </c>
      <c r="J6" s="9">
        <v>24.7</v>
      </c>
      <c r="K6" s="9">
        <v>31.5</v>
      </c>
      <c r="L6" s="9">
        <v>36.200000000000003</v>
      </c>
      <c r="M6" s="9">
        <v>26.1</v>
      </c>
      <c r="N6" s="10">
        <v>23.1</v>
      </c>
      <c r="O6" s="11">
        <f>SUM(C6:N6)/12</f>
        <v>27.867265815018911</v>
      </c>
    </row>
    <row r="7" spans="1:15" ht="18" x14ac:dyDescent="0.25">
      <c r="A7" s="8" t="s">
        <v>23</v>
      </c>
      <c r="B7" s="12" t="s">
        <v>24</v>
      </c>
      <c r="C7" s="9">
        <v>26.25837787886628</v>
      </c>
      <c r="D7" s="9">
        <f>[1]NDO!F21</f>
        <v>31.413292291487302</v>
      </c>
      <c r="E7" s="9">
        <v>27.85290208236777</v>
      </c>
      <c r="F7" s="9">
        <v>19.508138616438462</v>
      </c>
      <c r="G7" s="9">
        <v>19.508138616438462</v>
      </c>
      <c r="H7" s="13" t="s">
        <v>25</v>
      </c>
      <c r="I7" s="9">
        <v>21.95</v>
      </c>
      <c r="J7" s="9">
        <v>23.6</v>
      </c>
      <c r="K7" s="9">
        <v>24.8</v>
      </c>
      <c r="L7" s="13" t="s">
        <v>25</v>
      </c>
      <c r="M7" s="9">
        <v>26.6</v>
      </c>
      <c r="N7" s="10">
        <v>16.899999999999999</v>
      </c>
      <c r="O7" s="11">
        <f>SUM(C7:N7)/10</f>
        <v>23.839084948559826</v>
      </c>
    </row>
    <row r="8" spans="1:15" ht="18" x14ac:dyDescent="0.25">
      <c r="A8" s="8" t="s">
        <v>26</v>
      </c>
      <c r="B8" s="8" t="s">
        <v>27</v>
      </c>
      <c r="C8" s="13" t="s">
        <v>25</v>
      </c>
      <c r="D8" s="9">
        <f>[1]NDO!F22</f>
        <v>28.478947871689105</v>
      </c>
      <c r="E8" s="9">
        <v>22.345601582566559</v>
      </c>
      <c r="F8" s="9">
        <v>13.340124509057663</v>
      </c>
      <c r="G8" s="9">
        <v>13.340124509057663</v>
      </c>
      <c r="H8" s="9">
        <v>15.9</v>
      </c>
      <c r="I8" s="9">
        <v>13.75</v>
      </c>
      <c r="J8" s="9">
        <v>16.100000000000001</v>
      </c>
      <c r="K8" s="9">
        <v>20.7</v>
      </c>
      <c r="L8" s="9">
        <v>26.9</v>
      </c>
      <c r="M8" s="9">
        <v>22.1</v>
      </c>
      <c r="N8" s="13" t="s">
        <v>25</v>
      </c>
      <c r="O8" s="11">
        <f>SUM(D8:N8)/10</f>
        <v>19.295479847237097</v>
      </c>
    </row>
    <row r="9" spans="1:15" ht="18" x14ac:dyDescent="0.25">
      <c r="A9" s="8" t="s">
        <v>28</v>
      </c>
      <c r="B9" s="8" t="s">
        <v>29</v>
      </c>
      <c r="C9" s="14">
        <v>46.986803830499056</v>
      </c>
      <c r="D9" s="14">
        <f>[1]NDO!F23</f>
        <v>44.301551549103522</v>
      </c>
      <c r="E9" s="9">
        <v>36.944065801350746</v>
      </c>
      <c r="F9" s="9">
        <v>32.666837287036138</v>
      </c>
      <c r="G9" s="9">
        <v>32.666837287036138</v>
      </c>
      <c r="H9" s="9">
        <v>32.96</v>
      </c>
      <c r="I9" s="9">
        <v>36.869999999999997</v>
      </c>
      <c r="J9" s="9">
        <v>38.9</v>
      </c>
      <c r="K9" s="9">
        <v>35.5</v>
      </c>
      <c r="L9" s="14">
        <v>45</v>
      </c>
      <c r="M9" s="14">
        <v>44.1</v>
      </c>
      <c r="N9" s="15">
        <v>41.6</v>
      </c>
      <c r="O9" s="11">
        <f>SUM(C9:N9)/12</f>
        <v>39.041341312918803</v>
      </c>
    </row>
    <row r="10" spans="1:15" ht="18" x14ac:dyDescent="0.25">
      <c r="A10" s="8" t="s">
        <v>30</v>
      </c>
      <c r="B10" s="8" t="s">
        <v>31</v>
      </c>
      <c r="C10" s="9">
        <v>37.662174383527798</v>
      </c>
      <c r="D10" s="9">
        <f>[1]NDO!F24</f>
        <v>39.138295336788147</v>
      </c>
      <c r="E10" s="14">
        <v>40.665771864875182</v>
      </c>
      <c r="F10" s="9">
        <v>27.584295481181613</v>
      </c>
      <c r="G10" s="9">
        <v>27.584295481181613</v>
      </c>
      <c r="H10" s="9">
        <v>34.03</v>
      </c>
      <c r="I10" s="9">
        <v>31.39</v>
      </c>
      <c r="J10" s="9">
        <v>36.9</v>
      </c>
      <c r="K10" s="9">
        <v>38</v>
      </c>
      <c r="L10" s="14">
        <v>42.1</v>
      </c>
      <c r="M10" s="13" t="s">
        <v>25</v>
      </c>
      <c r="N10" s="10">
        <v>29.2</v>
      </c>
      <c r="O10" s="11">
        <f>SUM(C10:N10)/11</f>
        <v>34.932257504323118</v>
      </c>
    </row>
    <row r="11" spans="1:15" ht="18" x14ac:dyDescent="0.25">
      <c r="A11" s="8" t="s">
        <v>32</v>
      </c>
      <c r="B11" s="12" t="s">
        <v>33</v>
      </c>
      <c r="C11" s="9">
        <v>37.380631442863105</v>
      </c>
      <c r="D11" s="14">
        <f>[1]NDO!F25</f>
        <v>41.032695663166635</v>
      </c>
      <c r="E11" s="9">
        <v>39.711646729448553</v>
      </c>
      <c r="F11" s="9">
        <v>27.723438430485057</v>
      </c>
      <c r="G11" s="9">
        <v>27.723438430485057</v>
      </c>
      <c r="H11" s="13" t="s">
        <v>25</v>
      </c>
      <c r="I11" s="9">
        <v>35.659999999999997</v>
      </c>
      <c r="J11" s="9">
        <v>33</v>
      </c>
      <c r="K11" s="9">
        <v>39.799999999999997</v>
      </c>
      <c r="L11" s="9">
        <v>37.5</v>
      </c>
      <c r="M11" s="14">
        <v>40.5</v>
      </c>
      <c r="N11" s="10">
        <v>23.6</v>
      </c>
      <c r="O11" s="11">
        <f>SUM(C11:N11)/11</f>
        <v>34.87562279058622</v>
      </c>
    </row>
    <row r="12" spans="1:15" ht="18" x14ac:dyDescent="0.25">
      <c r="A12" s="8" t="s">
        <v>34</v>
      </c>
      <c r="B12" s="12" t="s">
        <v>35</v>
      </c>
      <c r="C12" s="9">
        <v>28.823737993774632</v>
      </c>
      <c r="D12" s="9">
        <f>[1]NDO!F26</f>
        <v>32.264881081764656</v>
      </c>
      <c r="E12" s="9">
        <v>21.96753592336195</v>
      </c>
      <c r="F12" s="9">
        <v>21.121798424376269</v>
      </c>
      <c r="G12" s="9">
        <v>21.121798424376269</v>
      </c>
      <c r="H12" s="9">
        <v>24.03</v>
      </c>
      <c r="I12" s="9">
        <v>23.81</v>
      </c>
      <c r="J12" s="9">
        <v>23.9</v>
      </c>
      <c r="K12" s="9">
        <v>29.4</v>
      </c>
      <c r="L12" s="9">
        <v>34.9</v>
      </c>
      <c r="M12" s="16">
        <v>21.5</v>
      </c>
      <c r="N12" s="10">
        <v>22.4</v>
      </c>
      <c r="O12" s="11">
        <f>SUM(C12:N12)/12</f>
        <v>25.436645987304477</v>
      </c>
    </row>
    <row r="13" spans="1:15" ht="18" x14ac:dyDescent="0.25">
      <c r="A13" s="8" t="s">
        <v>36</v>
      </c>
      <c r="B13" s="12" t="s">
        <v>37</v>
      </c>
      <c r="C13" s="9">
        <v>18.845995978163725</v>
      </c>
      <c r="D13" s="9">
        <f>[1]NDO!F27</f>
        <v>19.260919139795611</v>
      </c>
      <c r="E13" s="9">
        <v>18.807596001667797</v>
      </c>
      <c r="F13" s="9">
        <v>9.4475381577507864</v>
      </c>
      <c r="G13" s="9">
        <v>9.4475381577507864</v>
      </c>
      <c r="H13" s="9">
        <v>10.210000000000001</v>
      </c>
      <c r="I13" s="9">
        <v>9.4700000000000006</v>
      </c>
      <c r="J13" s="9">
        <v>11.2</v>
      </c>
      <c r="K13" s="9">
        <v>13.7</v>
      </c>
      <c r="L13" s="9">
        <v>19.899999999999999</v>
      </c>
      <c r="M13" s="16">
        <v>17.2</v>
      </c>
      <c r="N13" s="10">
        <v>10.1</v>
      </c>
      <c r="O13" s="11">
        <f>SUM(C13:N13)/12</f>
        <v>13.965798952927392</v>
      </c>
    </row>
    <row r="14" spans="1:15" ht="18" x14ac:dyDescent="0.25">
      <c r="A14" s="8" t="s">
        <v>38</v>
      </c>
      <c r="B14" s="12" t="s">
        <v>39</v>
      </c>
      <c r="C14" s="9">
        <v>24.529247312857315</v>
      </c>
      <c r="D14" s="9">
        <f>[1]NDO!F28</f>
        <v>25.615110245174751</v>
      </c>
      <c r="E14" s="9">
        <v>20.89875550105323</v>
      </c>
      <c r="F14" s="9">
        <v>13.324756761447274</v>
      </c>
      <c r="G14" s="9">
        <v>13.324756761447274</v>
      </c>
      <c r="H14" s="9">
        <v>14.59</v>
      </c>
      <c r="I14" s="9">
        <v>12.4</v>
      </c>
      <c r="J14" s="9">
        <v>15.2</v>
      </c>
      <c r="K14" s="9">
        <v>18.399999999999999</v>
      </c>
      <c r="L14" s="9">
        <v>22.2</v>
      </c>
      <c r="M14" s="9">
        <v>20.3</v>
      </c>
      <c r="N14" s="10">
        <v>16.3</v>
      </c>
      <c r="O14" s="11">
        <f>SUM(C14:N14)/12</f>
        <v>18.090218881831657</v>
      </c>
    </row>
    <row r="15" spans="1:15" ht="18" x14ac:dyDescent="0.25">
      <c r="A15" s="8" t="s">
        <v>40</v>
      </c>
      <c r="B15" s="12" t="s">
        <v>41</v>
      </c>
      <c r="C15" s="9">
        <v>37.399313909503391</v>
      </c>
      <c r="D15" s="9">
        <f>[1]NDO!F29</f>
        <v>39.117338950203731</v>
      </c>
      <c r="E15" s="9">
        <v>34.407049555806779</v>
      </c>
      <c r="F15" s="9">
        <v>24.886601701537977</v>
      </c>
      <c r="G15" s="9">
        <v>24.886601701537977</v>
      </c>
      <c r="H15" s="9">
        <v>30.52</v>
      </c>
      <c r="I15" s="9">
        <v>34.380000000000003</v>
      </c>
      <c r="J15" s="9">
        <v>30.3</v>
      </c>
      <c r="K15" s="9">
        <v>33.4</v>
      </c>
      <c r="L15" s="9">
        <v>33.700000000000003</v>
      </c>
      <c r="M15" s="9">
        <v>38.700000000000003</v>
      </c>
      <c r="N15" s="10">
        <v>31.2</v>
      </c>
      <c r="O15" s="11">
        <f>SUM(C15:N15)/12</f>
        <v>32.741408818215824</v>
      </c>
    </row>
    <row r="16" spans="1:15" ht="18" x14ac:dyDescent="0.25">
      <c r="A16" s="8" t="s">
        <v>42</v>
      </c>
      <c r="B16" s="12" t="s">
        <v>43</v>
      </c>
      <c r="C16" s="9">
        <v>34.861930479749532</v>
      </c>
      <c r="D16" s="9">
        <f>[1]NDO!F30</f>
        <v>32.112640158374546</v>
      </c>
      <c r="E16" s="9">
        <v>30.083366791617522</v>
      </c>
      <c r="F16" s="9">
        <v>21.384836900369546</v>
      </c>
      <c r="G16" s="9">
        <v>21.384836900369546</v>
      </c>
      <c r="H16" s="9">
        <v>24.21</v>
      </c>
      <c r="I16" s="9">
        <v>24.08</v>
      </c>
      <c r="J16" s="9">
        <v>26.7</v>
      </c>
      <c r="K16" s="9">
        <v>32.200000000000003</v>
      </c>
      <c r="L16" s="9">
        <v>30</v>
      </c>
      <c r="M16" s="9">
        <v>29.1</v>
      </c>
      <c r="N16" s="10">
        <v>23.7</v>
      </c>
      <c r="O16" s="11">
        <f>SUM(C16:N16)/12</f>
        <v>27.484800935873391</v>
      </c>
    </row>
    <row r="17" spans="1:15" ht="18" x14ac:dyDescent="0.25">
      <c r="A17" s="8" t="s">
        <v>44</v>
      </c>
      <c r="B17" s="12" t="s">
        <v>45</v>
      </c>
      <c r="C17" s="13" t="s">
        <v>25</v>
      </c>
      <c r="D17" s="9">
        <f>[1]NDO!F31</f>
        <v>31.368677237982769</v>
      </c>
      <c r="E17" s="9">
        <v>33.021599999994663</v>
      </c>
      <c r="F17" s="9">
        <v>20.227727866642628</v>
      </c>
      <c r="G17" s="9">
        <v>20.227727866642628</v>
      </c>
      <c r="H17" s="9">
        <v>22.8</v>
      </c>
      <c r="I17" s="9">
        <v>25.68</v>
      </c>
      <c r="J17" s="9">
        <v>27.8</v>
      </c>
      <c r="K17" s="9">
        <v>28.4</v>
      </c>
      <c r="L17" s="9">
        <v>33</v>
      </c>
      <c r="M17" s="9">
        <v>34.6</v>
      </c>
      <c r="N17" s="10">
        <v>26.7</v>
      </c>
      <c r="O17" s="11">
        <f>SUM(C17:N17)/11</f>
        <v>27.620521179205699</v>
      </c>
    </row>
    <row r="18" spans="1:15" ht="18" x14ac:dyDescent="0.25">
      <c r="A18" s="8" t="s">
        <v>46</v>
      </c>
      <c r="B18" s="12" t="s">
        <v>47</v>
      </c>
      <c r="C18" s="14">
        <v>42.856290475507826</v>
      </c>
      <c r="D18" s="14">
        <f>[1]NDO!F32</f>
        <v>45.168530924255606</v>
      </c>
      <c r="E18" s="9">
        <v>38.045861998747824</v>
      </c>
      <c r="F18" s="9">
        <v>26.90992680544047</v>
      </c>
      <c r="G18" s="9">
        <v>26.90992680544047</v>
      </c>
      <c r="H18" s="9">
        <v>31.55</v>
      </c>
      <c r="I18" s="13" t="s">
        <v>25</v>
      </c>
      <c r="J18" s="13" t="s">
        <v>25</v>
      </c>
      <c r="K18" s="13" t="s">
        <v>25</v>
      </c>
      <c r="L18" s="9">
        <v>33.799999999999997</v>
      </c>
      <c r="M18" s="9">
        <v>37.299999999999997</v>
      </c>
      <c r="N18" s="10">
        <v>29</v>
      </c>
      <c r="O18" s="11">
        <f>SUM(C18:N18)/9</f>
        <v>34.615615223265799</v>
      </c>
    </row>
    <row r="19" spans="1:15" ht="18" x14ac:dyDescent="0.25">
      <c r="A19" s="8" t="s">
        <v>48</v>
      </c>
      <c r="B19" s="12" t="s">
        <v>49</v>
      </c>
      <c r="C19" s="14">
        <v>43.221016736495827</v>
      </c>
      <c r="D19" s="14">
        <f>[1]NDO!F33</f>
        <v>44.120242719062546</v>
      </c>
      <c r="E19" s="9">
        <v>34.581651528120297</v>
      </c>
      <c r="F19" s="9">
        <v>25.601668128333852</v>
      </c>
      <c r="G19" s="9">
        <v>25.601668128333852</v>
      </c>
      <c r="H19" s="9">
        <v>31.2</v>
      </c>
      <c r="I19" s="9">
        <v>32.979999999999997</v>
      </c>
      <c r="J19" s="17" t="s">
        <v>50</v>
      </c>
      <c r="K19" s="9">
        <v>36.299999999999997</v>
      </c>
      <c r="L19" s="9">
        <v>36.5</v>
      </c>
      <c r="M19" s="9">
        <v>39.700000000000003</v>
      </c>
      <c r="N19" s="10">
        <v>33.299999999999997</v>
      </c>
      <c r="O19" s="11">
        <f>SUM(C19:N19)/11</f>
        <v>34.827840658213297</v>
      </c>
    </row>
    <row r="20" spans="1:15" ht="18" x14ac:dyDescent="0.25">
      <c r="A20" s="8" t="s">
        <v>51</v>
      </c>
      <c r="B20" s="12" t="s">
        <v>52</v>
      </c>
      <c r="C20" s="14">
        <v>43.479955417220218</v>
      </c>
      <c r="D20" s="14">
        <f>[1]NDO!F34</f>
        <v>42.806872383435341</v>
      </c>
      <c r="E20" s="9">
        <v>38.730970616816975</v>
      </c>
      <c r="F20" s="9">
        <v>30.159584630411263</v>
      </c>
      <c r="G20" s="9">
        <v>30.159584630411263</v>
      </c>
      <c r="H20" s="9">
        <v>33.299999999999997</v>
      </c>
      <c r="I20" s="9">
        <v>33.549999999999997</v>
      </c>
      <c r="J20" s="9">
        <v>34.1</v>
      </c>
      <c r="K20" s="9">
        <v>38.200000000000003</v>
      </c>
      <c r="L20" s="14">
        <v>43.5</v>
      </c>
      <c r="M20" s="9">
        <v>37.6</v>
      </c>
      <c r="N20" s="10">
        <v>32.299999999999997</v>
      </c>
      <c r="O20" s="11">
        <f t="shared" ref="O20:O27" si="0">SUM(C20:N20)/12</f>
        <v>36.490580639857932</v>
      </c>
    </row>
    <row r="21" spans="1:15" ht="18" x14ac:dyDescent="0.25">
      <c r="A21" s="8" t="s">
        <v>53</v>
      </c>
      <c r="B21" s="12" t="s">
        <v>54</v>
      </c>
      <c r="C21" s="9">
        <v>33.535091888531404</v>
      </c>
      <c r="D21" s="9">
        <f>[1]NDO!F35</f>
        <v>28.570968432135764</v>
      </c>
      <c r="E21" s="13" t="s">
        <v>25</v>
      </c>
      <c r="F21" s="9">
        <v>17.04553373274187</v>
      </c>
      <c r="G21" s="9">
        <v>17.04553373274187</v>
      </c>
      <c r="H21" s="9">
        <v>22.2</v>
      </c>
      <c r="I21" s="9">
        <v>19.7</v>
      </c>
      <c r="J21" s="9">
        <v>20.11</v>
      </c>
      <c r="K21" s="9">
        <v>30.6</v>
      </c>
      <c r="L21" s="9">
        <v>31.6</v>
      </c>
      <c r="M21" s="9">
        <v>22.7</v>
      </c>
      <c r="N21" s="10">
        <v>18.2</v>
      </c>
      <c r="O21" s="11">
        <f>SUM(C21:N21)/11</f>
        <v>23.755193435104626</v>
      </c>
    </row>
    <row r="22" spans="1:15" ht="18" x14ac:dyDescent="0.25">
      <c r="A22" s="8" t="s">
        <v>55</v>
      </c>
      <c r="B22" s="12" t="s">
        <v>56</v>
      </c>
      <c r="C22" s="9">
        <v>33.327560524799587</v>
      </c>
      <c r="D22" s="9">
        <f>[1]NDO!F36</f>
        <v>28.357129493523576</v>
      </c>
      <c r="E22" s="9">
        <v>28.042576795837256</v>
      </c>
      <c r="F22" s="9">
        <v>17.120120742427879</v>
      </c>
      <c r="G22" s="9">
        <v>17.120120742427879</v>
      </c>
      <c r="H22" s="9">
        <v>23.2</v>
      </c>
      <c r="I22" s="9">
        <v>20.69</v>
      </c>
      <c r="J22" s="9">
        <v>24.3</v>
      </c>
      <c r="K22" s="9">
        <v>26.5</v>
      </c>
      <c r="L22" s="9">
        <v>31.4</v>
      </c>
      <c r="M22" s="9">
        <v>31.2</v>
      </c>
      <c r="N22" s="10">
        <v>23.2</v>
      </c>
      <c r="O22" s="11">
        <f t="shared" si="0"/>
        <v>25.371459024918014</v>
      </c>
    </row>
    <row r="23" spans="1:15" ht="18" x14ac:dyDescent="0.25">
      <c r="A23" s="8" t="s">
        <v>57</v>
      </c>
      <c r="B23" s="8" t="s">
        <v>58</v>
      </c>
      <c r="C23" s="9">
        <v>25.174178963738058</v>
      </c>
      <c r="D23" s="9">
        <f>[1]NDO!F37</f>
        <v>26.778592823449873</v>
      </c>
      <c r="E23" s="9">
        <v>31.280062421915943</v>
      </c>
      <c r="F23" s="9">
        <v>17.938340677708734</v>
      </c>
      <c r="G23" s="9">
        <v>17.938340677708734</v>
      </c>
      <c r="H23" s="9">
        <v>23.5</v>
      </c>
      <c r="I23" s="9">
        <v>20.28</v>
      </c>
      <c r="J23" s="9">
        <v>23.3</v>
      </c>
      <c r="K23" s="9">
        <v>31.7</v>
      </c>
      <c r="L23" s="9">
        <v>35.700000000000003</v>
      </c>
      <c r="M23" s="9">
        <v>27.5</v>
      </c>
      <c r="N23" s="10">
        <v>17.2</v>
      </c>
      <c r="O23" s="11">
        <f t="shared" si="0"/>
        <v>24.857459630376781</v>
      </c>
    </row>
    <row r="24" spans="1:15" ht="18" x14ac:dyDescent="0.25">
      <c r="A24" s="8" t="s">
        <v>59</v>
      </c>
      <c r="B24" s="8" t="s">
        <v>60</v>
      </c>
      <c r="C24" s="9">
        <v>39.197335057471264</v>
      </c>
      <c r="D24" s="9">
        <f>[1]NDO!F38</f>
        <v>39.383798653481051</v>
      </c>
      <c r="E24" s="9">
        <v>36.033124030108077</v>
      </c>
      <c r="F24" s="9">
        <v>29.856251979122113</v>
      </c>
      <c r="G24" s="9">
        <v>29.856251979122113</v>
      </c>
      <c r="H24" s="9">
        <v>33.700000000000003</v>
      </c>
      <c r="I24" s="9">
        <v>36.659999999999997</v>
      </c>
      <c r="J24" s="9">
        <v>34.200000000000003</v>
      </c>
      <c r="K24" s="9">
        <v>35.1</v>
      </c>
      <c r="L24" s="9">
        <v>34.1</v>
      </c>
      <c r="M24" s="9">
        <v>35.11</v>
      </c>
      <c r="N24" s="10">
        <v>31.4</v>
      </c>
      <c r="O24" s="11">
        <f t="shared" si="0"/>
        <v>34.54973014160872</v>
      </c>
    </row>
    <row r="25" spans="1:15" ht="18" x14ac:dyDescent="0.25">
      <c r="A25" s="8" t="s">
        <v>61</v>
      </c>
      <c r="B25" s="8" t="s">
        <v>62</v>
      </c>
      <c r="C25" s="9">
        <v>33.292813275221079</v>
      </c>
      <c r="D25" s="9">
        <f>[1]NDO!F39</f>
        <v>32.149008857381382</v>
      </c>
      <c r="E25" s="9">
        <v>29.932374021402413</v>
      </c>
      <c r="F25" s="9">
        <v>18.268528708134436</v>
      </c>
      <c r="G25" s="9">
        <v>18.268528708134436</v>
      </c>
      <c r="H25" s="9">
        <v>18.8</v>
      </c>
      <c r="I25" s="9">
        <v>17.309999999999999</v>
      </c>
      <c r="J25" s="9">
        <v>23</v>
      </c>
      <c r="K25" s="9">
        <v>27</v>
      </c>
      <c r="L25" s="9">
        <v>31.6</v>
      </c>
      <c r="M25" s="9">
        <v>27.8</v>
      </c>
      <c r="N25" s="10">
        <v>17.5</v>
      </c>
      <c r="O25" s="11">
        <f t="shared" si="0"/>
        <v>24.576771130856145</v>
      </c>
    </row>
    <row r="26" spans="1:15" ht="18" x14ac:dyDescent="0.25">
      <c r="A26" s="8" t="s">
        <v>63</v>
      </c>
      <c r="B26" s="8" t="s">
        <v>64</v>
      </c>
      <c r="C26" s="9">
        <v>25.793553602641602</v>
      </c>
      <c r="D26" s="9">
        <f>[1]NDO!F40</f>
        <v>25.506775309266832</v>
      </c>
      <c r="E26" s="9">
        <v>21.87035673422001</v>
      </c>
      <c r="F26" s="9">
        <v>11.755976900491182</v>
      </c>
      <c r="G26" s="9">
        <v>11.755976900491182</v>
      </c>
      <c r="H26" s="9">
        <v>11.8</v>
      </c>
      <c r="I26" s="9">
        <v>13.56</v>
      </c>
      <c r="J26" s="9">
        <v>15.9</v>
      </c>
      <c r="K26" s="9">
        <v>19.600000000000001</v>
      </c>
      <c r="L26" s="9">
        <v>24.8</v>
      </c>
      <c r="M26" s="9">
        <v>19.899999999999999</v>
      </c>
      <c r="N26" s="10">
        <v>15.1</v>
      </c>
      <c r="O26" s="11">
        <f t="shared" si="0"/>
        <v>18.111886620592568</v>
      </c>
    </row>
    <row r="27" spans="1:15" ht="18" x14ac:dyDescent="0.25">
      <c r="A27" s="8" t="s">
        <v>65</v>
      </c>
      <c r="B27" s="12" t="s">
        <v>66</v>
      </c>
      <c r="C27" s="14">
        <v>40.281718554702202</v>
      </c>
      <c r="D27" s="9">
        <f>[1]NDO!F41</f>
        <v>34.571180888666511</v>
      </c>
      <c r="E27" s="9">
        <v>30.871226432575828</v>
      </c>
      <c r="F27" s="9">
        <v>24.389077093758033</v>
      </c>
      <c r="G27" s="9">
        <v>24.389077093758033</v>
      </c>
      <c r="H27" s="9">
        <v>20.2</v>
      </c>
      <c r="I27" s="9">
        <v>24.12</v>
      </c>
      <c r="J27" s="9">
        <v>25.5</v>
      </c>
      <c r="K27" s="9">
        <v>32.700000000000003</v>
      </c>
      <c r="L27" s="9">
        <v>35</v>
      </c>
      <c r="M27" s="9">
        <v>38.200000000000003</v>
      </c>
      <c r="N27" s="10">
        <v>27.7</v>
      </c>
      <c r="O27" s="11">
        <f t="shared" si="0"/>
        <v>29.826856671955046</v>
      </c>
    </row>
    <row r="28" spans="1:15" ht="18" x14ac:dyDescent="0.25">
      <c r="A28" s="8" t="s">
        <v>67</v>
      </c>
      <c r="B28" s="12" t="s">
        <v>68</v>
      </c>
      <c r="C28" s="13" t="s">
        <v>25</v>
      </c>
      <c r="D28" s="14">
        <f>[1]NDO!F42</f>
        <v>45.968120802830271</v>
      </c>
      <c r="E28" s="14">
        <v>45.62048808283398</v>
      </c>
      <c r="F28" s="9">
        <v>33.770376900486831</v>
      </c>
      <c r="G28" s="9">
        <v>33.770376900486831</v>
      </c>
      <c r="H28" s="14">
        <v>41.6</v>
      </c>
      <c r="I28" s="18">
        <v>53.41</v>
      </c>
      <c r="J28" s="14">
        <v>45.7</v>
      </c>
      <c r="K28" s="14">
        <v>44.2</v>
      </c>
      <c r="L28" s="14">
        <v>40.6</v>
      </c>
      <c r="M28" s="18">
        <v>52.8</v>
      </c>
      <c r="N28" s="15">
        <v>44.7</v>
      </c>
      <c r="O28" s="19">
        <f>SUM(D28:N28)/11</f>
        <v>43.83085115333072</v>
      </c>
    </row>
    <row r="29" spans="1:15" ht="18" x14ac:dyDescent="0.25">
      <c r="A29" s="8" t="s">
        <v>69</v>
      </c>
      <c r="B29" s="12" t="s">
        <v>70</v>
      </c>
      <c r="C29" s="18">
        <v>58.415045137818097</v>
      </c>
      <c r="D29" s="14">
        <f>[1]NDO!F43</f>
        <v>47.177684051079837</v>
      </c>
      <c r="E29" s="14">
        <v>43.977042805519012</v>
      </c>
      <c r="F29" s="14">
        <v>40.365718760192699</v>
      </c>
      <c r="G29" s="14">
        <v>40.365718760192699</v>
      </c>
      <c r="H29" s="14">
        <v>44.6</v>
      </c>
      <c r="I29" s="18">
        <v>57.65</v>
      </c>
      <c r="J29" s="18">
        <v>51</v>
      </c>
      <c r="K29" s="14">
        <v>48.2</v>
      </c>
      <c r="L29" s="14">
        <v>42.9</v>
      </c>
      <c r="M29" s="20">
        <v>61.6</v>
      </c>
      <c r="N29" s="21">
        <v>55.2</v>
      </c>
      <c r="O29" s="19">
        <f t="shared" ref="O29:O34" si="1">SUM(C29:N29)/12</f>
        <v>49.2876007929002</v>
      </c>
    </row>
    <row r="30" spans="1:15" ht="18" x14ac:dyDescent="0.25">
      <c r="A30" s="8" t="s">
        <v>71</v>
      </c>
      <c r="B30" s="12" t="s">
        <v>72</v>
      </c>
      <c r="C30" s="18">
        <v>53.40380522496649</v>
      </c>
      <c r="D30" s="14">
        <f>[1]NDO!F44</f>
        <v>46.614213708662163</v>
      </c>
      <c r="E30" s="14">
        <v>49.857093532841866</v>
      </c>
      <c r="F30" s="9">
        <v>37.237734681889506</v>
      </c>
      <c r="G30" s="9">
        <v>37.237734681889506</v>
      </c>
      <c r="H30" s="14">
        <v>40.799999999999997</v>
      </c>
      <c r="I30" s="14">
        <v>43.05</v>
      </c>
      <c r="J30" s="14">
        <v>41.4</v>
      </c>
      <c r="K30" s="14">
        <v>49.4</v>
      </c>
      <c r="L30" s="14">
        <v>43.2</v>
      </c>
      <c r="M30" s="14">
        <v>45.1</v>
      </c>
      <c r="N30" s="10">
        <v>39.799999999999997</v>
      </c>
      <c r="O30" s="19">
        <f t="shared" si="1"/>
        <v>43.92504848585412</v>
      </c>
    </row>
    <row r="31" spans="1:15" ht="18" x14ac:dyDescent="0.25">
      <c r="A31" s="8" t="s">
        <v>73</v>
      </c>
      <c r="B31" s="12" t="s">
        <v>74</v>
      </c>
      <c r="C31" s="9">
        <v>34.579371839080459</v>
      </c>
      <c r="D31" s="9">
        <f>[1]NDO!F45</f>
        <v>37.294497222925699</v>
      </c>
      <c r="E31" s="9">
        <v>39.628749942095631</v>
      </c>
      <c r="F31" s="9">
        <v>28.603874526860277</v>
      </c>
      <c r="G31" s="9">
        <v>28.603874526860277</v>
      </c>
      <c r="H31" s="9">
        <v>32.4</v>
      </c>
      <c r="I31" s="9">
        <v>27.23</v>
      </c>
      <c r="J31" s="9">
        <v>31.8</v>
      </c>
      <c r="K31" s="14">
        <v>40.1</v>
      </c>
      <c r="L31" s="14">
        <v>44.8</v>
      </c>
      <c r="M31" s="9">
        <v>28.2</v>
      </c>
      <c r="N31" s="10">
        <v>19.8</v>
      </c>
      <c r="O31" s="11">
        <f t="shared" si="1"/>
        <v>32.753364004818529</v>
      </c>
    </row>
    <row r="32" spans="1:15" ht="18" x14ac:dyDescent="0.25">
      <c r="A32" s="8" t="s">
        <v>75</v>
      </c>
      <c r="B32" s="12" t="s">
        <v>76</v>
      </c>
      <c r="C32" s="18">
        <v>54.328281321839086</v>
      </c>
      <c r="D32" s="14">
        <f>[1]NDO!F46</f>
        <v>46.19119735762478</v>
      </c>
      <c r="E32" s="14">
        <v>43.551523035224008</v>
      </c>
      <c r="F32" s="9">
        <v>34.224670799344871</v>
      </c>
      <c r="G32" s="9">
        <v>34.224670799344871</v>
      </c>
      <c r="H32" s="14">
        <v>42.4</v>
      </c>
      <c r="I32" s="14">
        <v>48.38</v>
      </c>
      <c r="J32" s="14">
        <v>45.5</v>
      </c>
      <c r="K32" s="14">
        <v>48.4</v>
      </c>
      <c r="L32" s="14">
        <v>45.8</v>
      </c>
      <c r="M32" s="14">
        <v>47.7</v>
      </c>
      <c r="N32" s="15">
        <v>44.4</v>
      </c>
      <c r="O32" s="19">
        <f t="shared" si="1"/>
        <v>44.591695276114798</v>
      </c>
    </row>
    <row r="33" spans="1:15" ht="18" x14ac:dyDescent="0.25">
      <c r="A33" s="8" t="s">
        <v>77</v>
      </c>
      <c r="B33" s="12" t="s">
        <v>78</v>
      </c>
      <c r="C33" s="14">
        <v>49.433947267584763</v>
      </c>
      <c r="D33" s="14">
        <f>[1]NDO!F47</f>
        <v>40.788098584141146</v>
      </c>
      <c r="E33" s="9">
        <v>39.318895302508132</v>
      </c>
      <c r="F33" s="9">
        <v>33.502828319736444</v>
      </c>
      <c r="G33" s="9">
        <v>33.502828319736444</v>
      </c>
      <c r="H33" s="9">
        <v>34.1</v>
      </c>
      <c r="I33" s="9">
        <v>38.93</v>
      </c>
      <c r="J33" s="14">
        <v>40.299999999999997</v>
      </c>
      <c r="K33" s="14">
        <v>41.4</v>
      </c>
      <c r="L33" s="14">
        <v>41.3</v>
      </c>
      <c r="M33" s="14">
        <v>45.3</v>
      </c>
      <c r="N33" s="15">
        <v>41.7</v>
      </c>
      <c r="O33" s="11">
        <f t="shared" si="1"/>
        <v>39.96471648280891</v>
      </c>
    </row>
    <row r="34" spans="1:15" ht="18" x14ac:dyDescent="0.25">
      <c r="A34" s="8" t="s">
        <v>79</v>
      </c>
      <c r="B34" s="12" t="s">
        <v>80</v>
      </c>
      <c r="C34" s="14">
        <v>46.82350111358496</v>
      </c>
      <c r="D34" s="18">
        <f>[1]NDO!F48</f>
        <v>50.2972262706162</v>
      </c>
      <c r="E34" s="9">
        <v>39.285200917369977</v>
      </c>
      <c r="F34" s="9">
        <v>31.488133637844264</v>
      </c>
      <c r="G34" s="9">
        <v>31.488133637844264</v>
      </c>
      <c r="H34" s="9">
        <v>33.200000000000003</v>
      </c>
      <c r="I34" s="9">
        <v>35.81</v>
      </c>
      <c r="J34" s="9">
        <v>39.299999999999997</v>
      </c>
      <c r="K34" s="14">
        <v>41.1</v>
      </c>
      <c r="L34" s="9">
        <v>39.700000000000003</v>
      </c>
      <c r="M34" s="14">
        <v>43.4</v>
      </c>
      <c r="N34" s="15">
        <v>40.4</v>
      </c>
      <c r="O34" s="11">
        <f t="shared" si="1"/>
        <v>39.357682964771634</v>
      </c>
    </row>
    <row r="35" spans="1:15" ht="18" x14ac:dyDescent="0.25">
      <c r="A35" s="8" t="s">
        <v>81</v>
      </c>
      <c r="B35" s="12" t="s">
        <v>82</v>
      </c>
      <c r="C35" s="14">
        <v>44.820790142969294</v>
      </c>
      <c r="D35" s="9">
        <f>[1]NDO!F49</f>
        <v>39.550757236620861</v>
      </c>
      <c r="E35" s="9">
        <v>39.986077746370363</v>
      </c>
      <c r="F35" s="9">
        <v>29.501786208398279</v>
      </c>
      <c r="G35" s="9">
        <v>29.501786208398279</v>
      </c>
      <c r="H35" s="9">
        <v>30.9</v>
      </c>
      <c r="I35" s="9">
        <v>33.200000000000003</v>
      </c>
      <c r="J35" s="9">
        <v>38.9</v>
      </c>
      <c r="K35" s="9">
        <v>34.700000000000003</v>
      </c>
      <c r="L35" s="9">
        <v>39.700000000000003</v>
      </c>
      <c r="M35" s="9">
        <v>37.299999999999997</v>
      </c>
      <c r="N35" s="10">
        <v>31.2</v>
      </c>
      <c r="O35" s="11">
        <f>SUM(C35:N35)/12</f>
        <v>35.771766461896419</v>
      </c>
    </row>
    <row r="36" spans="1:15" ht="18" x14ac:dyDescent="0.25">
      <c r="A36" s="8" t="s">
        <v>83</v>
      </c>
      <c r="B36" s="12" t="s">
        <v>84</v>
      </c>
      <c r="C36" s="14">
        <v>41.590356060061083</v>
      </c>
      <c r="D36" s="9">
        <f>[1]NDO!F50</f>
        <v>37.346932219791498</v>
      </c>
      <c r="E36" s="9">
        <v>35.223192994642424</v>
      </c>
      <c r="F36" s="9">
        <v>20.5024811745545</v>
      </c>
      <c r="G36" s="9">
        <v>20.5024811745545</v>
      </c>
      <c r="H36" s="9">
        <v>24.3</v>
      </c>
      <c r="I36" s="9">
        <v>26.83</v>
      </c>
      <c r="J36" s="9">
        <v>27.8</v>
      </c>
      <c r="K36" s="9">
        <v>30</v>
      </c>
      <c r="L36" s="9">
        <v>35.299999999999997</v>
      </c>
      <c r="M36" s="9">
        <v>28.8</v>
      </c>
      <c r="N36" s="10">
        <v>27.3</v>
      </c>
      <c r="O36" s="11">
        <f>SUM(C36:N36)/12</f>
        <v>29.624620301967003</v>
      </c>
    </row>
    <row r="37" spans="1:15" ht="18" x14ac:dyDescent="0.25">
      <c r="A37" s="8" t="s">
        <v>85</v>
      </c>
      <c r="B37" s="12" t="s">
        <v>86</v>
      </c>
      <c r="C37" s="9">
        <v>33.035043344992943</v>
      </c>
      <c r="D37" s="9">
        <f>[1]NDO!F51</f>
        <v>30.664899084880314</v>
      </c>
      <c r="E37" s="9">
        <v>25.575560441091479</v>
      </c>
      <c r="F37" s="13" t="s">
        <v>87</v>
      </c>
      <c r="G37" s="9">
        <v>23.148163149881526</v>
      </c>
      <c r="H37" s="13" t="s">
        <v>25</v>
      </c>
      <c r="I37" s="13" t="s">
        <v>25</v>
      </c>
      <c r="J37" s="9">
        <v>19</v>
      </c>
      <c r="K37" s="9">
        <v>20.8</v>
      </c>
      <c r="L37" s="9">
        <v>27.3</v>
      </c>
      <c r="M37" s="9">
        <v>26.1</v>
      </c>
      <c r="N37" s="10">
        <v>24.3</v>
      </c>
      <c r="O37" s="11">
        <f>SUM(C37:N37)/9</f>
        <v>25.547074002316254</v>
      </c>
    </row>
    <row r="38" spans="1:15" ht="18" x14ac:dyDescent="0.25">
      <c r="A38" s="8" t="s">
        <v>88</v>
      </c>
      <c r="B38" s="12" t="s">
        <v>89</v>
      </c>
      <c r="C38" s="9">
        <v>29.581998275737707</v>
      </c>
      <c r="D38" s="13" t="s">
        <v>25</v>
      </c>
      <c r="E38" s="13" t="s">
        <v>25</v>
      </c>
      <c r="F38" s="13" t="s">
        <v>90</v>
      </c>
      <c r="G38" s="13" t="s">
        <v>90</v>
      </c>
      <c r="H38" s="13" t="s">
        <v>90</v>
      </c>
      <c r="I38" s="13" t="s">
        <v>90</v>
      </c>
      <c r="J38" s="13" t="s">
        <v>90</v>
      </c>
      <c r="K38" s="13" t="s">
        <v>90</v>
      </c>
      <c r="L38" s="13" t="s">
        <v>90</v>
      </c>
      <c r="M38" s="13" t="s">
        <v>90</v>
      </c>
      <c r="N38" s="13" t="s">
        <v>90</v>
      </c>
      <c r="O38" s="11">
        <f>SUM(C38:N38)/1</f>
        <v>29.581998275737707</v>
      </c>
    </row>
    <row r="39" spans="1:15" ht="18" x14ac:dyDescent="0.25">
      <c r="A39" s="8" t="s">
        <v>91</v>
      </c>
      <c r="B39" s="12" t="s">
        <v>92</v>
      </c>
      <c r="C39" s="9">
        <v>31.958045114942529</v>
      </c>
      <c r="D39" s="14">
        <f>[1]NDO!F52</f>
        <v>42.203568047461353</v>
      </c>
      <c r="E39" s="14">
        <v>40.820863570020904</v>
      </c>
      <c r="F39" s="9">
        <v>23.148163149881526</v>
      </c>
      <c r="G39" s="9">
        <v>23.148163149881526</v>
      </c>
      <c r="H39" s="9">
        <v>25.4</v>
      </c>
      <c r="I39" s="9">
        <v>24.62</v>
      </c>
      <c r="J39" s="9">
        <v>28.9</v>
      </c>
      <c r="K39" s="9">
        <v>33</v>
      </c>
      <c r="L39" s="13" t="s">
        <v>25</v>
      </c>
      <c r="M39" s="13" t="s">
        <v>25</v>
      </c>
      <c r="N39" s="10">
        <v>29.7</v>
      </c>
      <c r="O39" s="11">
        <f>SUM(C39:N39)/10</f>
        <v>30.28988030321878</v>
      </c>
    </row>
    <row r="40" spans="1:15" ht="18" x14ac:dyDescent="0.25">
      <c r="A40" s="8" t="s">
        <v>93</v>
      </c>
      <c r="B40" s="12" t="s">
        <v>94</v>
      </c>
      <c r="C40" s="14">
        <v>40.095793194284603</v>
      </c>
      <c r="D40" s="9">
        <f>[1]NDO!F53</f>
        <v>33.76388088525843</v>
      </c>
      <c r="E40" s="9">
        <v>34.72454879066057</v>
      </c>
      <c r="F40" s="9">
        <v>22.028765024473167</v>
      </c>
      <c r="G40" s="9">
        <v>22.028765024473167</v>
      </c>
      <c r="H40" s="9">
        <v>23.35</v>
      </c>
      <c r="I40" s="9">
        <v>25.54</v>
      </c>
      <c r="J40" s="9">
        <v>27.1</v>
      </c>
      <c r="K40" s="9">
        <v>28.3</v>
      </c>
      <c r="L40" s="13" t="s">
        <v>25</v>
      </c>
      <c r="M40" s="9">
        <v>30.5</v>
      </c>
      <c r="N40" s="10">
        <v>32.799999999999997</v>
      </c>
      <c r="O40" s="11">
        <f>SUM(C40:N40)/11</f>
        <v>29.11197753810454</v>
      </c>
    </row>
    <row r="41" spans="1:15" ht="18" x14ac:dyDescent="0.25">
      <c r="A41" s="8" t="s">
        <v>95</v>
      </c>
      <c r="B41" s="12" t="s">
        <v>96</v>
      </c>
      <c r="C41" s="14">
        <v>42.036153599316876</v>
      </c>
      <c r="D41" s="14">
        <f>[1]NDO!F54</f>
        <v>40.074436946507866</v>
      </c>
      <c r="E41" s="13" t="s">
        <v>25</v>
      </c>
      <c r="F41" s="9">
        <v>29.356723132141493</v>
      </c>
      <c r="G41" s="9">
        <v>29.356723132141493</v>
      </c>
      <c r="H41" s="9">
        <v>31.6</v>
      </c>
      <c r="I41" s="9">
        <v>32.82</v>
      </c>
      <c r="J41" s="9">
        <v>33.700000000000003</v>
      </c>
      <c r="K41" s="9">
        <v>36.5</v>
      </c>
      <c r="L41" s="13" t="s">
        <v>25</v>
      </c>
      <c r="M41" s="9">
        <v>35.9</v>
      </c>
      <c r="N41" s="10">
        <v>35.9</v>
      </c>
      <c r="O41" s="11">
        <f>SUM(C41:N41)/10</f>
        <v>34.72440368101077</v>
      </c>
    </row>
    <row r="42" spans="1:15" ht="18" x14ac:dyDescent="0.25">
      <c r="A42" s="8" t="s">
        <v>97</v>
      </c>
      <c r="B42" s="12" t="s">
        <v>98</v>
      </c>
      <c r="C42" s="9">
        <v>36.223641823931715</v>
      </c>
      <c r="D42" s="9">
        <f>[1]NDO!F55</f>
        <v>32.308571278319491</v>
      </c>
      <c r="E42" s="9">
        <v>38.43</v>
      </c>
      <c r="F42" s="9">
        <v>25.038237650901035</v>
      </c>
      <c r="G42" s="9">
        <v>25.038237650901035</v>
      </c>
      <c r="H42" s="9">
        <v>31.3</v>
      </c>
      <c r="I42" s="9">
        <v>26.58</v>
      </c>
      <c r="J42" s="9">
        <v>28.7</v>
      </c>
      <c r="K42" s="9">
        <v>33.5</v>
      </c>
      <c r="L42" s="14">
        <v>40.799999999999997</v>
      </c>
      <c r="M42" s="9">
        <v>31.3</v>
      </c>
      <c r="N42" s="10">
        <v>24.9</v>
      </c>
      <c r="O42" s="11">
        <f t="shared" ref="O42:O47" si="2">SUM(C42:N42)/12</f>
        <v>31.176557367004438</v>
      </c>
    </row>
    <row r="43" spans="1:15" ht="18" x14ac:dyDescent="0.25">
      <c r="A43" s="8" t="s">
        <v>99</v>
      </c>
      <c r="B43" s="12" t="s">
        <v>100</v>
      </c>
      <c r="C43" s="13" t="s">
        <v>25</v>
      </c>
      <c r="D43" s="14">
        <f>[1]NDO!F56</f>
        <v>41.158911902060929</v>
      </c>
      <c r="E43" s="13" t="s">
        <v>87</v>
      </c>
      <c r="F43" s="9">
        <v>24.402585318105814</v>
      </c>
      <c r="G43" s="9">
        <v>24.402585318105814</v>
      </c>
      <c r="H43" s="9">
        <v>25.9</v>
      </c>
      <c r="I43" s="9">
        <v>28.07</v>
      </c>
      <c r="J43" s="9">
        <v>28.5</v>
      </c>
      <c r="K43" s="9">
        <v>32.700000000000003</v>
      </c>
      <c r="L43" s="9">
        <v>36.299999999999997</v>
      </c>
      <c r="M43" s="9">
        <v>36.4</v>
      </c>
      <c r="N43" s="10">
        <v>33.299999999999997</v>
      </c>
      <c r="O43" s="11">
        <f>SUM(C43:N43)/10</f>
        <v>31.113408253827252</v>
      </c>
    </row>
    <row r="44" spans="1:15" ht="18" x14ac:dyDescent="0.25">
      <c r="A44" s="8" t="s">
        <v>101</v>
      </c>
      <c r="B44" s="12" t="s">
        <v>102</v>
      </c>
      <c r="C44" s="18">
        <v>53.080031420637418</v>
      </c>
      <c r="D44" s="18">
        <f>[1]NDO!F57</f>
        <v>51.752108923392178</v>
      </c>
      <c r="E44" s="14">
        <v>47.18</v>
      </c>
      <c r="F44" s="9">
        <v>30.128843197387596</v>
      </c>
      <c r="G44" s="9">
        <v>30.128843197387596</v>
      </c>
      <c r="H44" s="9">
        <v>33.07</v>
      </c>
      <c r="I44" s="13" t="s">
        <v>25</v>
      </c>
      <c r="J44" s="13" t="s">
        <v>25</v>
      </c>
      <c r="K44" s="9">
        <v>35.6</v>
      </c>
      <c r="L44" s="9">
        <v>38.700000000000003</v>
      </c>
      <c r="M44" s="9">
        <v>35.6</v>
      </c>
      <c r="N44" s="15">
        <v>42.5</v>
      </c>
      <c r="O44" s="11">
        <f>SUM(C44:N44)/10</f>
        <v>39.773982673880482</v>
      </c>
    </row>
    <row r="45" spans="1:15" ht="18" x14ac:dyDescent="0.25">
      <c r="A45" s="8" t="s">
        <v>103</v>
      </c>
      <c r="B45" s="12" t="s">
        <v>104</v>
      </c>
      <c r="C45" s="9">
        <v>34.784966091954026</v>
      </c>
      <c r="D45" s="9">
        <f>[1]NDO!F58</f>
        <v>35.560146787836025</v>
      </c>
      <c r="E45" s="9">
        <v>32.950000000000003</v>
      </c>
      <c r="F45" s="9">
        <v>21.269731912117674</v>
      </c>
      <c r="G45" s="9">
        <v>21.269731912117674</v>
      </c>
      <c r="H45" s="9">
        <v>24.2</v>
      </c>
      <c r="I45" s="9">
        <v>21.91</v>
      </c>
      <c r="J45" s="9">
        <v>25.4</v>
      </c>
      <c r="K45" s="9">
        <v>30</v>
      </c>
      <c r="L45" s="9">
        <v>34.200000000000003</v>
      </c>
      <c r="M45" s="9">
        <v>31.4</v>
      </c>
      <c r="N45" s="10">
        <v>27.3</v>
      </c>
      <c r="O45" s="11">
        <f t="shared" si="2"/>
        <v>28.35371472533545</v>
      </c>
    </row>
    <row r="46" spans="1:15" ht="18" x14ac:dyDescent="0.25">
      <c r="A46" s="8" t="s">
        <v>105</v>
      </c>
      <c r="B46" s="12" t="s">
        <v>106</v>
      </c>
      <c r="C46" s="14">
        <v>40.104661238561263</v>
      </c>
      <c r="D46" s="9">
        <f>[1]NDO!F59</f>
        <v>36.676773949264877</v>
      </c>
      <c r="E46" s="9">
        <v>39.200000000000003</v>
      </c>
      <c r="F46" s="9">
        <v>26.537587079932731</v>
      </c>
      <c r="G46" s="9">
        <v>26.537587079932731</v>
      </c>
      <c r="H46" s="9">
        <v>29.9</v>
      </c>
      <c r="I46" s="9">
        <v>29.89</v>
      </c>
      <c r="J46" s="9">
        <v>33.4</v>
      </c>
      <c r="K46" s="9">
        <v>35.799999999999997</v>
      </c>
      <c r="L46" s="9">
        <v>38.200000000000003</v>
      </c>
      <c r="M46" s="9">
        <v>37.5</v>
      </c>
      <c r="N46" s="10">
        <v>29.9</v>
      </c>
      <c r="O46" s="11">
        <f t="shared" si="2"/>
        <v>33.637217445640964</v>
      </c>
    </row>
    <row r="47" spans="1:15" ht="18" x14ac:dyDescent="0.25">
      <c r="A47" s="8" t="s">
        <v>107</v>
      </c>
      <c r="B47" s="12" t="s">
        <v>108</v>
      </c>
      <c r="C47" s="9">
        <v>31.941783083477979</v>
      </c>
      <c r="D47" s="9">
        <f>[1]NDO!F60</f>
        <v>38.334286892313017</v>
      </c>
      <c r="E47" s="9">
        <v>38.299999999999997</v>
      </c>
      <c r="F47" s="9">
        <v>20.647927047306752</v>
      </c>
      <c r="G47" s="9">
        <v>20.647927047306752</v>
      </c>
      <c r="H47" s="9">
        <v>23.2</v>
      </c>
      <c r="I47" s="9">
        <v>22.32</v>
      </c>
      <c r="J47" s="9">
        <v>27.8</v>
      </c>
      <c r="K47" s="9">
        <v>33</v>
      </c>
      <c r="L47" s="9">
        <v>35.1</v>
      </c>
      <c r="M47" s="9">
        <v>28.4</v>
      </c>
      <c r="N47" s="10">
        <v>23.2</v>
      </c>
      <c r="O47" s="11">
        <f t="shared" si="2"/>
        <v>28.574327005867044</v>
      </c>
    </row>
    <row r="48" spans="1:15" ht="18" x14ac:dyDescent="0.25">
      <c r="A48" s="8" t="s">
        <v>109</v>
      </c>
      <c r="B48" s="12" t="s">
        <v>110</v>
      </c>
      <c r="C48" s="14">
        <v>42.146863499216309</v>
      </c>
      <c r="D48" s="14">
        <f>[1]NDO!F61</f>
        <v>41.923011359328044</v>
      </c>
      <c r="E48" s="14">
        <v>43.89</v>
      </c>
      <c r="F48" s="9">
        <v>29.333379967371343</v>
      </c>
      <c r="G48" s="9">
        <v>29.333379967371343</v>
      </c>
      <c r="H48" s="9">
        <v>35.33</v>
      </c>
      <c r="I48" s="9">
        <v>38.630000000000003</v>
      </c>
      <c r="J48" s="9">
        <v>33.9</v>
      </c>
      <c r="K48" s="14">
        <v>44.9</v>
      </c>
      <c r="L48" s="14">
        <v>49.9</v>
      </c>
      <c r="M48" s="9">
        <v>35.700000000000003</v>
      </c>
      <c r="N48" s="10">
        <v>28.1</v>
      </c>
      <c r="O48" s="11">
        <f>SUM(C48:N48)/12</f>
        <v>37.757219566107246</v>
      </c>
    </row>
    <row r="49" spans="1:15" ht="18" x14ac:dyDescent="0.25">
      <c r="A49" s="8" t="s">
        <v>111</v>
      </c>
      <c r="B49" s="12" t="s">
        <v>112</v>
      </c>
      <c r="C49" s="9">
        <v>33.218105366510414</v>
      </c>
      <c r="D49" s="14">
        <f>[1]NDO!F62</f>
        <v>42.575073476514859</v>
      </c>
      <c r="E49" s="9">
        <v>34.82</v>
      </c>
      <c r="F49" s="9">
        <v>24.914339314843129</v>
      </c>
      <c r="G49" s="9">
        <v>24.914339314843129</v>
      </c>
      <c r="H49" s="9">
        <v>26.7</v>
      </c>
      <c r="I49" s="9">
        <v>27.97</v>
      </c>
      <c r="J49" s="9">
        <v>30.7</v>
      </c>
      <c r="K49" s="9">
        <v>34.1</v>
      </c>
      <c r="L49" s="9">
        <v>33.9</v>
      </c>
      <c r="M49" s="9">
        <v>31.6</v>
      </c>
      <c r="N49" s="10">
        <v>26.9</v>
      </c>
      <c r="O49" s="11">
        <f>SUM(C49:N49)/12</f>
        <v>31.025988122725959</v>
      </c>
    </row>
    <row r="50" spans="1:15" ht="18" x14ac:dyDescent="0.25">
      <c r="A50" s="8" t="s">
        <v>113</v>
      </c>
      <c r="B50" s="12" t="s">
        <v>114</v>
      </c>
      <c r="C50" s="14">
        <v>45.108353321514954</v>
      </c>
      <c r="D50" s="14">
        <f>[1]NDO!F63</f>
        <v>41.96727987547149</v>
      </c>
      <c r="E50" s="14">
        <v>40.67</v>
      </c>
      <c r="F50" s="9">
        <v>25.637977422510289</v>
      </c>
      <c r="G50" s="9">
        <v>25.637977422510289</v>
      </c>
      <c r="H50" s="9">
        <v>29.3</v>
      </c>
      <c r="I50" s="9">
        <v>28.64</v>
      </c>
      <c r="J50" s="9">
        <v>32.5</v>
      </c>
      <c r="K50" s="9">
        <v>36.5</v>
      </c>
      <c r="L50" s="14">
        <v>40.9</v>
      </c>
      <c r="M50" s="9">
        <v>29.5</v>
      </c>
      <c r="N50" s="10">
        <v>31.5</v>
      </c>
      <c r="O50" s="11">
        <f>SUM(C50:N50)/12</f>
        <v>33.988465670167251</v>
      </c>
    </row>
    <row r="51" spans="1:15" ht="18" x14ac:dyDescent="0.25">
      <c r="A51" s="8" t="s">
        <v>115</v>
      </c>
      <c r="B51" s="12" t="s">
        <v>116</v>
      </c>
      <c r="C51" s="9">
        <v>38.497390727521619</v>
      </c>
      <c r="D51" s="9">
        <f>[1]NDO!F64</f>
        <v>37.469607227750586</v>
      </c>
      <c r="E51" s="9">
        <v>39.67</v>
      </c>
      <c r="F51" s="9">
        <v>24.899974290373311</v>
      </c>
      <c r="G51" s="9">
        <v>24.899974290373311</v>
      </c>
      <c r="H51" s="9">
        <v>28.3</v>
      </c>
      <c r="I51" s="9">
        <v>29.56</v>
      </c>
      <c r="J51" s="9">
        <v>32.700000000000003</v>
      </c>
      <c r="K51" s="13" t="s">
        <v>25</v>
      </c>
      <c r="L51" s="14">
        <v>41.4</v>
      </c>
      <c r="M51" s="13" t="s">
        <v>25</v>
      </c>
      <c r="N51" s="10">
        <v>28.4</v>
      </c>
      <c r="O51" s="11">
        <f>SUM(C51:N51)/10</f>
        <v>32.579694653601884</v>
      </c>
    </row>
    <row r="52" spans="1:15" ht="18" x14ac:dyDescent="0.25">
      <c r="A52" s="8" t="s">
        <v>117</v>
      </c>
      <c r="B52" s="12" t="s">
        <v>118</v>
      </c>
      <c r="C52" s="14">
        <v>46.561420757694705</v>
      </c>
      <c r="D52" s="9">
        <f>[1]NDO!F65</f>
        <v>39.355503944130852</v>
      </c>
      <c r="E52" s="14">
        <v>41.8</v>
      </c>
      <c r="F52" s="9">
        <v>33.154490928868334</v>
      </c>
      <c r="G52" s="9">
        <v>33.154490928868334</v>
      </c>
      <c r="H52" s="9">
        <v>35.1</v>
      </c>
      <c r="I52" s="14">
        <v>40.01</v>
      </c>
      <c r="J52" s="9">
        <v>39</v>
      </c>
      <c r="K52" s="9">
        <v>39.200000000000003</v>
      </c>
      <c r="L52" s="9">
        <v>39.299999999999997</v>
      </c>
      <c r="M52" s="9">
        <v>36.5</v>
      </c>
      <c r="N52" s="15">
        <v>44.2</v>
      </c>
      <c r="O52" s="11">
        <f>SUM(C52:N52)/12</f>
        <v>38.944658879963519</v>
      </c>
    </row>
    <row r="53" spans="1:15" ht="18" x14ac:dyDescent="0.25">
      <c r="A53" s="8" t="s">
        <v>119</v>
      </c>
      <c r="B53" s="12" t="s">
        <v>120</v>
      </c>
      <c r="C53" s="14">
        <v>47.426194592786096</v>
      </c>
      <c r="D53" s="9">
        <f>[1]NDO!F66</f>
        <v>39.554303041780592</v>
      </c>
      <c r="E53" s="14">
        <v>41.25</v>
      </c>
      <c r="F53" s="9">
        <v>31.689243980428959</v>
      </c>
      <c r="G53" s="9">
        <v>31.689243980428959</v>
      </c>
      <c r="H53" s="9">
        <v>35.4</v>
      </c>
      <c r="I53" s="9">
        <v>32.25</v>
      </c>
      <c r="J53" s="14">
        <v>41.1</v>
      </c>
      <c r="K53" s="9">
        <v>35.799999999999997</v>
      </c>
      <c r="L53" s="14">
        <v>43.6</v>
      </c>
      <c r="M53" s="14">
        <v>46.6</v>
      </c>
      <c r="N53" s="10">
        <v>38.700000000000003</v>
      </c>
      <c r="O53" s="11">
        <f t="shared" ref="O53:O59" si="3">SUM(C53:N53)/12</f>
        <v>38.754915466285389</v>
      </c>
    </row>
    <row r="54" spans="1:15" ht="18" x14ac:dyDescent="0.25">
      <c r="A54" s="8" t="s">
        <v>121</v>
      </c>
      <c r="B54" s="12" t="s">
        <v>122</v>
      </c>
      <c r="C54" s="9">
        <v>36.030141529763334</v>
      </c>
      <c r="D54" s="9">
        <f>[1]NDO!F67</f>
        <v>35.380285714291261</v>
      </c>
      <c r="E54" s="9">
        <v>32.26</v>
      </c>
      <c r="F54" s="9">
        <v>20.983709494288782</v>
      </c>
      <c r="G54" s="9">
        <v>20.983709494288782</v>
      </c>
      <c r="H54" s="9">
        <v>23.43</v>
      </c>
      <c r="I54" s="9">
        <v>25.54</v>
      </c>
      <c r="J54" s="9">
        <v>28.4</v>
      </c>
      <c r="K54" s="9">
        <v>26.7</v>
      </c>
      <c r="L54" s="9">
        <v>33.299999999999997</v>
      </c>
      <c r="M54" s="9">
        <v>29.6</v>
      </c>
      <c r="N54" s="10">
        <v>22.3</v>
      </c>
      <c r="O54" s="11">
        <f t="shared" si="3"/>
        <v>27.908987186052681</v>
      </c>
    </row>
    <row r="55" spans="1:15" ht="18" x14ac:dyDescent="0.25">
      <c r="A55" s="8" t="s">
        <v>123</v>
      </c>
      <c r="B55" s="12" t="s">
        <v>124</v>
      </c>
      <c r="C55" s="9">
        <v>23.988462953204298</v>
      </c>
      <c r="D55" s="9">
        <f>[1]NDO!F68</f>
        <v>26.044824081281146</v>
      </c>
      <c r="E55" s="9">
        <v>25.14</v>
      </c>
      <c r="F55" s="9">
        <v>12.62306173536015</v>
      </c>
      <c r="G55" s="9">
        <v>12.62306173536015</v>
      </c>
      <c r="H55" s="9">
        <v>14</v>
      </c>
      <c r="I55" s="9">
        <v>14.63</v>
      </c>
      <c r="J55" s="9">
        <v>16.600000000000001</v>
      </c>
      <c r="K55" s="9">
        <v>20.7</v>
      </c>
      <c r="L55" s="9">
        <v>25.8</v>
      </c>
      <c r="M55" s="9">
        <v>20.8</v>
      </c>
      <c r="N55" s="10">
        <v>15.7</v>
      </c>
      <c r="O55" s="11">
        <f t="shared" si="3"/>
        <v>19.054117542100478</v>
      </c>
    </row>
    <row r="56" spans="1:15" ht="18" x14ac:dyDescent="0.25">
      <c r="A56" s="8" t="s">
        <v>125</v>
      </c>
      <c r="B56" s="12" t="s">
        <v>126</v>
      </c>
      <c r="C56" s="9">
        <v>37.30330537861591</v>
      </c>
      <c r="D56" s="9">
        <f>[1]NDO!F69</f>
        <v>39.336984473620085</v>
      </c>
      <c r="E56" s="9">
        <v>35.950000000000003</v>
      </c>
      <c r="F56" s="9">
        <v>26.212578401303066</v>
      </c>
      <c r="G56" s="9">
        <v>26.212578401303066</v>
      </c>
      <c r="H56" s="9">
        <v>27.7</v>
      </c>
      <c r="I56" s="9">
        <v>28.44</v>
      </c>
      <c r="J56" s="9">
        <v>32.4</v>
      </c>
      <c r="K56" s="9">
        <v>39.6</v>
      </c>
      <c r="L56" s="14">
        <v>40.4</v>
      </c>
      <c r="M56" s="9">
        <v>30.5</v>
      </c>
      <c r="N56" s="10">
        <v>27.2</v>
      </c>
      <c r="O56" s="11">
        <f t="shared" si="3"/>
        <v>32.604620554570175</v>
      </c>
    </row>
    <row r="57" spans="1:15" ht="18" x14ac:dyDescent="0.25">
      <c r="A57" s="8" t="s">
        <v>127</v>
      </c>
      <c r="B57" s="12" t="s">
        <v>128</v>
      </c>
      <c r="C57" s="14">
        <v>42.000568274349192</v>
      </c>
      <c r="D57" s="14">
        <f>[1]NDO!F70</f>
        <v>40.703853067409611</v>
      </c>
      <c r="E57" s="9">
        <v>33.19</v>
      </c>
      <c r="F57" s="22">
        <v>27.404875432298081</v>
      </c>
      <c r="G57" s="9">
        <v>27.404875432298081</v>
      </c>
      <c r="H57" s="9">
        <v>29</v>
      </c>
      <c r="I57" s="9">
        <v>31.84</v>
      </c>
      <c r="J57" s="9">
        <v>31.2</v>
      </c>
      <c r="K57" s="9">
        <v>36.299999999999997</v>
      </c>
      <c r="L57" s="9">
        <v>37.799999999999997</v>
      </c>
      <c r="M57" s="9">
        <v>32.6</v>
      </c>
      <c r="N57" s="10">
        <v>28.9</v>
      </c>
      <c r="O57" s="11">
        <f t="shared" si="3"/>
        <v>33.195347683862913</v>
      </c>
    </row>
    <row r="58" spans="1:15" ht="18" x14ac:dyDescent="0.25">
      <c r="A58" s="8" t="s">
        <v>129</v>
      </c>
      <c r="B58" s="12" t="s">
        <v>130</v>
      </c>
      <c r="C58" s="9">
        <v>38.851267014709833</v>
      </c>
      <c r="D58" s="9">
        <f>[1]NDO!F71</f>
        <v>39.628768366576423</v>
      </c>
      <c r="E58" s="9">
        <v>33.83</v>
      </c>
      <c r="F58" s="22">
        <v>24.628834453505469</v>
      </c>
      <c r="G58" s="9">
        <v>24.628834453505469</v>
      </c>
      <c r="H58" s="9">
        <v>29.6</v>
      </c>
      <c r="I58" s="9">
        <v>29.99</v>
      </c>
      <c r="J58" s="9">
        <v>31.1</v>
      </c>
      <c r="K58" s="9">
        <v>36.6</v>
      </c>
      <c r="L58" s="9">
        <v>35.6</v>
      </c>
      <c r="M58" s="9">
        <v>33.4</v>
      </c>
      <c r="N58" s="10">
        <v>27.3</v>
      </c>
      <c r="O58" s="11">
        <f t="shared" si="3"/>
        <v>32.096475357358102</v>
      </c>
    </row>
    <row r="59" spans="1:15" ht="18" x14ac:dyDescent="0.25">
      <c r="A59" s="23"/>
      <c r="B59" s="23"/>
      <c r="C59" s="24">
        <f>SUM(C3:C58)/54</f>
        <v>36.201223123570578</v>
      </c>
      <c r="D59" s="24">
        <f>SUM(D3:D58)/53</f>
        <v>38.397815167288741</v>
      </c>
      <c r="E59" s="24">
        <f>SUM(E3:E58)/54</f>
        <v>33.513756528950559</v>
      </c>
      <c r="F59" s="24">
        <f>SUM(F3:F58)/54</f>
        <v>24.489289971871976</v>
      </c>
      <c r="G59" s="24">
        <f>SUM(G3:G58)/54</f>
        <v>24.91795965983275</v>
      </c>
      <c r="H59" s="24">
        <f>SUM(H3:H58)/56</f>
        <v>25.61392857142857</v>
      </c>
      <c r="I59" s="24">
        <f>SUM(I3:I58)/54</f>
        <v>27.33666666666667</v>
      </c>
      <c r="J59" s="24">
        <f>SUM(J3:J58)/54</f>
        <v>28.474259259259263</v>
      </c>
      <c r="K59" s="24">
        <f>SUM(K3:K58)/55</f>
        <v>31.750545454545449</v>
      </c>
      <c r="L59" s="24">
        <f>SUM(L3:L58)/54</f>
        <v>33.953703703703702</v>
      </c>
      <c r="M59" s="24">
        <f>SUM(M3:M58)/55</f>
        <v>31.485636363636363</v>
      </c>
      <c r="N59" s="24">
        <f>SUM(N3:N58)/48</f>
        <v>32.060416666666676</v>
      </c>
      <c r="O59" s="11">
        <f t="shared" si="3"/>
        <v>30.682933428118446</v>
      </c>
    </row>
    <row r="60" spans="1:15" ht="18" x14ac:dyDescent="0.25">
      <c r="A60" s="1"/>
      <c r="B60" s="1"/>
      <c r="C60" s="25"/>
      <c r="D60" s="26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f>SUM(O3:O58)/56</f>
        <v>31.137382093609975</v>
      </c>
    </row>
    <row r="61" spans="1:15" ht="18" x14ac:dyDescent="0.25">
      <c r="A61" s="1"/>
      <c r="B61" s="28"/>
      <c r="C61" s="1"/>
      <c r="D61" s="28"/>
      <c r="E61" s="1"/>
      <c r="F61" s="1"/>
      <c r="G61" s="1"/>
      <c r="H61" s="29"/>
      <c r="I61" s="1"/>
      <c r="J61" s="1"/>
      <c r="K61" s="1"/>
      <c r="L61" s="1"/>
      <c r="M61" s="1"/>
      <c r="N61" s="1"/>
      <c r="O61" s="1"/>
    </row>
    <row r="62" spans="1:15" ht="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8" x14ac:dyDescent="0.25">
      <c r="A63" s="1"/>
      <c r="B63" s="1" t="s">
        <v>131</v>
      </c>
      <c r="C63" s="1"/>
      <c r="D63" s="1"/>
      <c r="E63" s="30"/>
      <c r="F63" s="1" t="s">
        <v>132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ht="18" x14ac:dyDescent="0.25">
      <c r="A64" s="1"/>
      <c r="B64" s="1"/>
      <c r="C64" s="1"/>
      <c r="D64" s="1"/>
      <c r="E64" s="31"/>
      <c r="F64" s="1" t="s">
        <v>133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ht="18" x14ac:dyDescent="0.25">
      <c r="A65" s="1"/>
      <c r="B65" s="1" t="s">
        <v>134</v>
      </c>
      <c r="C65" s="1">
        <v>1.06</v>
      </c>
      <c r="D65" s="1"/>
      <c r="E65" s="32"/>
      <c r="F65" s="1" t="s">
        <v>135</v>
      </c>
      <c r="G65" s="1"/>
      <c r="H65" s="1"/>
      <c r="I65" s="1"/>
      <c r="J65" s="1"/>
      <c r="K65" s="1"/>
      <c r="L65" s="1"/>
      <c r="M65" s="1"/>
      <c r="N65" s="1"/>
      <c r="O65" s="1"/>
    </row>
    <row r="66" spans="1:15" ht="18" x14ac:dyDescent="0.25">
      <c r="A66" s="1"/>
      <c r="B66" s="1"/>
      <c r="C66" s="1"/>
      <c r="D66" s="1"/>
      <c r="E66" s="33"/>
      <c r="F66" s="1" t="s">
        <v>136</v>
      </c>
      <c r="G66" s="1"/>
      <c r="H66" s="1"/>
      <c r="I66" s="1"/>
      <c r="J66" s="1"/>
      <c r="K66" s="1"/>
      <c r="L66" s="1"/>
      <c r="M66" s="1"/>
      <c r="N66" s="1"/>
      <c r="O66" s="1"/>
    </row>
    <row r="67" spans="1:15" ht="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8" x14ac:dyDescent="0.25">
      <c r="A68" s="1"/>
      <c r="B68" s="1" t="s">
        <v>0</v>
      </c>
      <c r="C68" s="2" t="s">
        <v>137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8" x14ac:dyDescent="0.25">
      <c r="A69" s="3"/>
      <c r="B69" s="4"/>
      <c r="C69" s="5" t="s">
        <v>2</v>
      </c>
      <c r="D69" s="6" t="s">
        <v>3</v>
      </c>
      <c r="E69" s="6" t="s">
        <v>4</v>
      </c>
      <c r="F69" s="6" t="s">
        <v>5</v>
      </c>
      <c r="G69" s="6" t="s">
        <v>6</v>
      </c>
      <c r="H69" s="6" t="s">
        <v>7</v>
      </c>
      <c r="I69" s="6" t="s">
        <v>8</v>
      </c>
      <c r="J69" s="6" t="s">
        <v>9</v>
      </c>
      <c r="K69" s="6" t="s">
        <v>10</v>
      </c>
      <c r="L69" s="6" t="s">
        <v>11</v>
      </c>
      <c r="M69" s="6" t="s">
        <v>12</v>
      </c>
      <c r="N69" s="6" t="s">
        <v>13</v>
      </c>
      <c r="O69" s="7" t="s">
        <v>14</v>
      </c>
    </row>
    <row r="70" spans="1:15" ht="18" x14ac:dyDescent="0.25">
      <c r="A70" s="8" t="s">
        <v>15</v>
      </c>
      <c r="B70" s="8" t="s">
        <v>16</v>
      </c>
      <c r="C70" s="34">
        <f t="shared" ref="C70:N85" si="4">C3*1.06</f>
        <v>28.777970583020053</v>
      </c>
      <c r="D70" s="34">
        <f t="shared" si="4"/>
        <v>34.769209170631719</v>
      </c>
      <c r="E70" s="34">
        <f t="shared" si="4"/>
        <v>32.767643515316443</v>
      </c>
      <c r="F70" s="34">
        <f t="shared" si="4"/>
        <v>24.11557043659819</v>
      </c>
      <c r="G70" s="34">
        <f t="shared" si="4"/>
        <v>24.11557043659819</v>
      </c>
      <c r="H70" s="34">
        <f t="shared" si="4"/>
        <v>26.786200000000001</v>
      </c>
      <c r="I70" s="34">
        <f t="shared" si="4"/>
        <v>26.923999999999999</v>
      </c>
      <c r="J70" s="34">
        <f t="shared" si="4"/>
        <v>27.454000000000001</v>
      </c>
      <c r="K70" s="34">
        <f t="shared" si="4"/>
        <v>32.075600000000001</v>
      </c>
      <c r="L70" s="34">
        <f t="shared" si="4"/>
        <v>34.768000000000001</v>
      </c>
      <c r="M70" s="34">
        <f t="shared" si="4"/>
        <v>31.588000000000001</v>
      </c>
      <c r="N70" s="34">
        <f t="shared" si="4"/>
        <v>20.776000000000003</v>
      </c>
      <c r="O70" s="11">
        <f>SUM(C70:N70)/12</f>
        <v>28.743147011847054</v>
      </c>
    </row>
    <row r="71" spans="1:15" ht="18" x14ac:dyDescent="0.25">
      <c r="A71" s="8" t="s">
        <v>17</v>
      </c>
      <c r="B71" s="8" t="s">
        <v>18</v>
      </c>
      <c r="C71" s="34">
        <f t="shared" si="4"/>
        <v>31.736433958573333</v>
      </c>
      <c r="D71" s="34">
        <f t="shared" si="4"/>
        <v>37.849585894990689</v>
      </c>
      <c r="E71" s="34">
        <f t="shared" si="4"/>
        <v>36.141478078849758</v>
      </c>
      <c r="F71" s="34">
        <f t="shared" si="4"/>
        <v>24.589752804602679</v>
      </c>
      <c r="G71" s="34">
        <f t="shared" si="4"/>
        <v>24.589752804602679</v>
      </c>
      <c r="H71" s="34">
        <f t="shared" si="4"/>
        <v>28.068800000000003</v>
      </c>
      <c r="I71" s="34">
        <f t="shared" si="4"/>
        <v>28.694200000000002</v>
      </c>
      <c r="J71" s="34">
        <f t="shared" si="4"/>
        <v>28.302</v>
      </c>
      <c r="K71" s="34">
        <f t="shared" si="4"/>
        <v>31.2912</v>
      </c>
      <c r="L71" s="34">
        <f t="shared" si="4"/>
        <v>33.814</v>
      </c>
      <c r="M71" s="34">
        <f t="shared" si="4"/>
        <v>37.630000000000003</v>
      </c>
      <c r="N71" s="34">
        <f t="shared" si="4"/>
        <v>31.270000000000003</v>
      </c>
      <c r="O71" s="11">
        <f t="shared" ref="O71:O125" si="5">SUM(C71:N71)/12</f>
        <v>31.164766961801593</v>
      </c>
    </row>
    <row r="72" spans="1:15" ht="18" x14ac:dyDescent="0.25">
      <c r="A72" s="8" t="s">
        <v>19</v>
      </c>
      <c r="B72" s="12" t="s">
        <v>20</v>
      </c>
      <c r="C72" s="34">
        <f t="shared" si="4"/>
        <v>23.921229715793402</v>
      </c>
      <c r="D72" s="34">
        <f t="shared" si="4"/>
        <v>25.409370440387427</v>
      </c>
      <c r="E72" s="34">
        <f t="shared" si="4"/>
        <v>21.682457440308486</v>
      </c>
      <c r="F72" s="34">
        <f t="shared" si="4"/>
        <v>11.463847149489839</v>
      </c>
      <c r="G72" s="34">
        <f t="shared" si="4"/>
        <v>11.463847149489839</v>
      </c>
      <c r="H72" s="34">
        <f t="shared" si="4"/>
        <v>11.797800000000002</v>
      </c>
      <c r="I72" s="34">
        <f t="shared" si="4"/>
        <v>10.971</v>
      </c>
      <c r="J72" s="34">
        <f t="shared" si="4"/>
        <v>13.25</v>
      </c>
      <c r="K72" s="34">
        <f t="shared" si="4"/>
        <v>16.854000000000003</v>
      </c>
      <c r="L72" s="34">
        <f t="shared" si="4"/>
        <v>25.016000000000002</v>
      </c>
      <c r="M72" s="34">
        <f t="shared" si="4"/>
        <v>19.61</v>
      </c>
      <c r="N72" s="34">
        <f t="shared" si="4"/>
        <v>13.356</v>
      </c>
      <c r="O72" s="11">
        <f t="shared" si="5"/>
        <v>17.066295991289081</v>
      </c>
    </row>
    <row r="73" spans="1:15" ht="18" x14ac:dyDescent="0.25">
      <c r="A73" s="8" t="s">
        <v>21</v>
      </c>
      <c r="B73" s="12" t="s">
        <v>22</v>
      </c>
      <c r="C73" s="34">
        <f t="shared" si="4"/>
        <v>37.028739932965216</v>
      </c>
      <c r="D73" s="34">
        <f t="shared" si="4"/>
        <v>35.42683839494471</v>
      </c>
      <c r="E73" s="34">
        <f t="shared" si="4"/>
        <v>34.01091109311924</v>
      </c>
      <c r="F73" s="34">
        <f t="shared" si="4"/>
        <v>23.488065873005667</v>
      </c>
      <c r="G73" s="34">
        <f t="shared" si="4"/>
        <v>23.488065873005667</v>
      </c>
      <c r="H73" s="34">
        <f t="shared" si="4"/>
        <v>28.3232</v>
      </c>
      <c r="I73" s="34">
        <f t="shared" si="4"/>
        <v>22.6098</v>
      </c>
      <c r="J73" s="34">
        <f t="shared" si="4"/>
        <v>26.182000000000002</v>
      </c>
      <c r="K73" s="34">
        <f t="shared" si="4"/>
        <v>33.39</v>
      </c>
      <c r="L73" s="34">
        <f t="shared" si="4"/>
        <v>38.372000000000007</v>
      </c>
      <c r="M73" s="34">
        <f t="shared" si="4"/>
        <v>27.666000000000004</v>
      </c>
      <c r="N73" s="34">
        <f t="shared" si="4"/>
        <v>24.486000000000004</v>
      </c>
      <c r="O73" s="11">
        <f t="shared" si="5"/>
        <v>29.53930176392004</v>
      </c>
    </row>
    <row r="74" spans="1:15" ht="18" x14ac:dyDescent="0.25">
      <c r="A74" s="8" t="s">
        <v>23</v>
      </c>
      <c r="B74" s="12" t="s">
        <v>24</v>
      </c>
      <c r="C74" s="34">
        <f>C7*1.06</f>
        <v>27.833880551598259</v>
      </c>
      <c r="D74" s="34">
        <f>D7*1.06</f>
        <v>33.298089828976543</v>
      </c>
      <c r="E74" s="34">
        <f>E7*1.06</f>
        <v>29.524076207309836</v>
      </c>
      <c r="F74" s="34">
        <f>F7*1.06</f>
        <v>20.67862693342477</v>
      </c>
      <c r="G74" s="34">
        <f>G7*1.06</f>
        <v>20.67862693342477</v>
      </c>
      <c r="H74" s="13" t="s">
        <v>25</v>
      </c>
      <c r="I74" s="34">
        <f t="shared" si="4"/>
        <v>23.266999999999999</v>
      </c>
      <c r="J74" s="34">
        <f t="shared" si="4"/>
        <v>25.016000000000002</v>
      </c>
      <c r="K74" s="34">
        <f t="shared" si="4"/>
        <v>26.288000000000004</v>
      </c>
      <c r="L74" s="13" t="s">
        <v>25</v>
      </c>
      <c r="M74" s="34">
        <f>M7*1.06</f>
        <v>28.196000000000002</v>
      </c>
      <c r="N74" s="34">
        <f>N7*1.06</f>
        <v>17.913999999999998</v>
      </c>
      <c r="O74" s="11">
        <f>SUM(C74:N74)/10</f>
        <v>25.269430045473417</v>
      </c>
    </row>
    <row r="75" spans="1:15" ht="18" x14ac:dyDescent="0.25">
      <c r="A75" s="8" t="s">
        <v>26</v>
      </c>
      <c r="B75" s="8" t="s">
        <v>27</v>
      </c>
      <c r="C75" s="13" t="s">
        <v>25</v>
      </c>
      <c r="D75" s="34">
        <f t="shared" ref="D75:J90" si="6">D8*1.06</f>
        <v>30.187684743990452</v>
      </c>
      <c r="E75" s="34">
        <f t="shared" si="6"/>
        <v>23.686337677520555</v>
      </c>
      <c r="F75" s="34">
        <f t="shared" si="6"/>
        <v>14.140531979601123</v>
      </c>
      <c r="G75" s="34">
        <f t="shared" si="6"/>
        <v>14.140531979601123</v>
      </c>
      <c r="H75" s="34">
        <f t="shared" si="6"/>
        <v>16.854000000000003</v>
      </c>
      <c r="I75" s="34">
        <f t="shared" si="4"/>
        <v>14.575000000000001</v>
      </c>
      <c r="J75" s="34">
        <f t="shared" si="4"/>
        <v>17.066000000000003</v>
      </c>
      <c r="K75" s="34">
        <f t="shared" si="4"/>
        <v>21.942</v>
      </c>
      <c r="L75" s="34">
        <f t="shared" si="4"/>
        <v>28.513999999999999</v>
      </c>
      <c r="M75" s="34">
        <f>M8*1.06</f>
        <v>23.426000000000002</v>
      </c>
      <c r="N75" s="13" t="s">
        <v>25</v>
      </c>
      <c r="O75" s="11">
        <f>SUM(C75:N75)/10</f>
        <v>20.453208638071327</v>
      </c>
    </row>
    <row r="76" spans="1:15" ht="18" x14ac:dyDescent="0.25">
      <c r="A76" s="8" t="s">
        <v>28</v>
      </c>
      <c r="B76" s="8" t="s">
        <v>29</v>
      </c>
      <c r="C76" s="34">
        <f t="shared" ref="C76:C83" si="7">C9*1.06</f>
        <v>49.806012060329003</v>
      </c>
      <c r="D76" s="34">
        <f t="shared" si="6"/>
        <v>46.959644642049739</v>
      </c>
      <c r="E76" s="34">
        <f t="shared" si="6"/>
        <v>39.160709749431796</v>
      </c>
      <c r="F76" s="34">
        <f t="shared" si="6"/>
        <v>34.626847524258309</v>
      </c>
      <c r="G76" s="34">
        <f t="shared" si="6"/>
        <v>34.626847524258309</v>
      </c>
      <c r="H76" s="34">
        <f t="shared" si="6"/>
        <v>34.937600000000003</v>
      </c>
      <c r="I76" s="34">
        <f t="shared" si="4"/>
        <v>39.0822</v>
      </c>
      <c r="J76" s="34">
        <f t="shared" si="4"/>
        <v>41.234000000000002</v>
      </c>
      <c r="K76" s="34">
        <f t="shared" si="4"/>
        <v>37.630000000000003</v>
      </c>
      <c r="L76" s="34">
        <f t="shared" si="4"/>
        <v>47.7</v>
      </c>
      <c r="M76" s="34">
        <f>M9*1.06</f>
        <v>46.746000000000002</v>
      </c>
      <c r="N76" s="34">
        <f>N9*1.06</f>
        <v>44.096000000000004</v>
      </c>
      <c r="O76" s="19">
        <f t="shared" si="5"/>
        <v>41.383821791693926</v>
      </c>
    </row>
    <row r="77" spans="1:15" ht="18" x14ac:dyDescent="0.25">
      <c r="A77" s="8" t="s">
        <v>30</v>
      </c>
      <c r="B77" s="8" t="s">
        <v>31</v>
      </c>
      <c r="C77" s="34">
        <f t="shared" si="7"/>
        <v>39.921904846539469</v>
      </c>
      <c r="D77" s="34">
        <f t="shared" si="6"/>
        <v>41.486593056995439</v>
      </c>
      <c r="E77" s="34">
        <f t="shared" si="6"/>
        <v>43.105718176767695</v>
      </c>
      <c r="F77" s="34">
        <f t="shared" si="6"/>
        <v>29.23935321005251</v>
      </c>
      <c r="G77" s="34">
        <f t="shared" si="6"/>
        <v>29.23935321005251</v>
      </c>
      <c r="H77" s="34">
        <f t="shared" si="6"/>
        <v>36.071800000000003</v>
      </c>
      <c r="I77" s="34">
        <f t="shared" si="4"/>
        <v>33.273400000000002</v>
      </c>
      <c r="J77" s="34">
        <f t="shared" si="4"/>
        <v>39.113999999999997</v>
      </c>
      <c r="K77" s="34">
        <f t="shared" si="4"/>
        <v>40.28</v>
      </c>
      <c r="L77" s="34">
        <f t="shared" si="4"/>
        <v>44.626000000000005</v>
      </c>
      <c r="M77" s="13" t="s">
        <v>25</v>
      </c>
      <c r="N77" s="34">
        <f t="shared" ref="N77:N125" si="8">N10*1.06</f>
        <v>30.952000000000002</v>
      </c>
      <c r="O77" s="11">
        <f>SUM(C77:N77)/11</f>
        <v>37.028192954582508</v>
      </c>
    </row>
    <row r="78" spans="1:15" ht="18" x14ac:dyDescent="0.25">
      <c r="A78" s="8" t="s">
        <v>32</v>
      </c>
      <c r="B78" s="12" t="s">
        <v>33</v>
      </c>
      <c r="C78" s="34">
        <f t="shared" si="7"/>
        <v>39.623469329434897</v>
      </c>
      <c r="D78" s="34">
        <f t="shared" si="6"/>
        <v>43.494657402956634</v>
      </c>
      <c r="E78" s="34">
        <f t="shared" si="6"/>
        <v>42.094345533215467</v>
      </c>
      <c r="F78" s="34">
        <f t="shared" si="6"/>
        <v>29.386844736314163</v>
      </c>
      <c r="G78" s="34">
        <f t="shared" si="6"/>
        <v>29.386844736314163</v>
      </c>
      <c r="H78" s="13" t="s">
        <v>25</v>
      </c>
      <c r="I78" s="34">
        <f t="shared" si="4"/>
        <v>37.799599999999998</v>
      </c>
      <c r="J78" s="34">
        <f t="shared" si="4"/>
        <v>34.980000000000004</v>
      </c>
      <c r="K78" s="34">
        <f t="shared" si="4"/>
        <v>42.188000000000002</v>
      </c>
      <c r="L78" s="34">
        <f t="shared" si="4"/>
        <v>39.75</v>
      </c>
      <c r="M78" s="34">
        <f t="shared" si="4"/>
        <v>42.93</v>
      </c>
      <c r="N78" s="34">
        <f t="shared" si="8"/>
        <v>25.016000000000002</v>
      </c>
      <c r="O78" s="11">
        <f>SUM(C78:N78)/11</f>
        <v>36.968160158021398</v>
      </c>
    </row>
    <row r="79" spans="1:15" ht="18" x14ac:dyDescent="0.25">
      <c r="A79" s="8" t="s">
        <v>34</v>
      </c>
      <c r="B79" s="12" t="s">
        <v>35</v>
      </c>
      <c r="C79" s="34">
        <f t="shared" si="7"/>
        <v>30.55316227340111</v>
      </c>
      <c r="D79" s="34">
        <f t="shared" si="6"/>
        <v>34.200773946670537</v>
      </c>
      <c r="E79" s="34">
        <f t="shared" si="6"/>
        <v>23.28558807876367</v>
      </c>
      <c r="F79" s="34">
        <f t="shared" si="6"/>
        <v>22.389106329838846</v>
      </c>
      <c r="G79" s="34">
        <f t="shared" si="6"/>
        <v>22.389106329838846</v>
      </c>
      <c r="H79" s="34">
        <f t="shared" si="6"/>
        <v>25.471800000000002</v>
      </c>
      <c r="I79" s="34">
        <f t="shared" si="4"/>
        <v>25.238599999999998</v>
      </c>
      <c r="J79" s="34">
        <f t="shared" si="4"/>
        <v>25.334</v>
      </c>
      <c r="K79" s="34">
        <f t="shared" si="4"/>
        <v>31.164000000000001</v>
      </c>
      <c r="L79" s="34">
        <f t="shared" si="4"/>
        <v>36.994</v>
      </c>
      <c r="M79" s="34">
        <f t="shared" si="4"/>
        <v>22.790000000000003</v>
      </c>
      <c r="N79" s="34">
        <f t="shared" si="8"/>
        <v>23.744</v>
      </c>
      <c r="O79" s="11">
        <f t="shared" si="5"/>
        <v>26.962844746542753</v>
      </c>
    </row>
    <row r="80" spans="1:15" ht="18" x14ac:dyDescent="0.25">
      <c r="A80" s="8" t="s">
        <v>36</v>
      </c>
      <c r="B80" s="12" t="s">
        <v>37</v>
      </c>
      <c r="C80" s="34">
        <f t="shared" si="7"/>
        <v>19.976755736853548</v>
      </c>
      <c r="D80" s="34">
        <f t="shared" si="6"/>
        <v>20.416574288183348</v>
      </c>
      <c r="E80" s="34">
        <f t="shared" si="6"/>
        <v>19.936051761767864</v>
      </c>
      <c r="F80" s="34">
        <f t="shared" si="6"/>
        <v>10.014390447215835</v>
      </c>
      <c r="G80" s="34">
        <f t="shared" si="6"/>
        <v>10.014390447215835</v>
      </c>
      <c r="H80" s="34">
        <f t="shared" si="6"/>
        <v>10.822600000000001</v>
      </c>
      <c r="I80" s="34">
        <f t="shared" si="4"/>
        <v>10.038200000000002</v>
      </c>
      <c r="J80" s="34">
        <f t="shared" si="4"/>
        <v>11.872</v>
      </c>
      <c r="K80" s="34">
        <f t="shared" si="4"/>
        <v>14.522</v>
      </c>
      <c r="L80" s="34">
        <f t="shared" si="4"/>
        <v>21.094000000000001</v>
      </c>
      <c r="M80" s="34">
        <f t="shared" si="4"/>
        <v>18.231999999999999</v>
      </c>
      <c r="N80" s="34">
        <f t="shared" si="8"/>
        <v>10.706</v>
      </c>
      <c r="O80" s="11">
        <f t="shared" si="5"/>
        <v>14.803746890103035</v>
      </c>
    </row>
    <row r="81" spans="1:15" ht="18" x14ac:dyDescent="0.25">
      <c r="A81" s="8" t="s">
        <v>38</v>
      </c>
      <c r="B81" s="12" t="s">
        <v>39</v>
      </c>
      <c r="C81" s="34">
        <f t="shared" si="7"/>
        <v>26.001002151628754</v>
      </c>
      <c r="D81" s="34">
        <f t="shared" si="6"/>
        <v>27.152016859885236</v>
      </c>
      <c r="E81" s="34">
        <f t="shared" si="6"/>
        <v>22.152680831116424</v>
      </c>
      <c r="F81" s="34">
        <f t="shared" si="6"/>
        <v>14.124242167134112</v>
      </c>
      <c r="G81" s="34">
        <f t="shared" si="6"/>
        <v>14.124242167134112</v>
      </c>
      <c r="H81" s="34">
        <f t="shared" si="6"/>
        <v>15.465400000000001</v>
      </c>
      <c r="I81" s="34">
        <f t="shared" si="4"/>
        <v>13.144000000000002</v>
      </c>
      <c r="J81" s="34">
        <f t="shared" si="4"/>
        <v>16.111999999999998</v>
      </c>
      <c r="K81" s="34">
        <f t="shared" si="4"/>
        <v>19.503999999999998</v>
      </c>
      <c r="L81" s="34">
        <f t="shared" si="4"/>
        <v>23.532</v>
      </c>
      <c r="M81" s="34">
        <f t="shared" si="4"/>
        <v>21.518000000000001</v>
      </c>
      <c r="N81" s="34">
        <f t="shared" si="8"/>
        <v>17.278000000000002</v>
      </c>
      <c r="O81" s="11">
        <f t="shared" si="5"/>
        <v>19.175632014741552</v>
      </c>
    </row>
    <row r="82" spans="1:15" ht="18" x14ac:dyDescent="0.25">
      <c r="A82" s="8" t="s">
        <v>40</v>
      </c>
      <c r="B82" s="12" t="s">
        <v>41</v>
      </c>
      <c r="C82" s="34">
        <f t="shared" si="7"/>
        <v>39.643272744073599</v>
      </c>
      <c r="D82" s="34">
        <f t="shared" si="6"/>
        <v>41.464379287215955</v>
      </c>
      <c r="E82" s="34">
        <f t="shared" si="6"/>
        <v>36.471472529155186</v>
      </c>
      <c r="F82" s="34">
        <f t="shared" si="6"/>
        <v>26.379797803630257</v>
      </c>
      <c r="G82" s="34">
        <f t="shared" si="6"/>
        <v>26.379797803630257</v>
      </c>
      <c r="H82" s="34">
        <f t="shared" si="6"/>
        <v>32.351199999999999</v>
      </c>
      <c r="I82" s="34">
        <f t="shared" si="4"/>
        <v>36.442800000000005</v>
      </c>
      <c r="J82" s="34">
        <f t="shared" si="4"/>
        <v>32.118000000000002</v>
      </c>
      <c r="K82" s="34">
        <f t="shared" si="4"/>
        <v>35.404000000000003</v>
      </c>
      <c r="L82" s="34">
        <f t="shared" si="4"/>
        <v>35.722000000000001</v>
      </c>
      <c r="M82" s="34">
        <f t="shared" si="4"/>
        <v>41.022000000000006</v>
      </c>
      <c r="N82" s="34">
        <f t="shared" si="8"/>
        <v>33.072000000000003</v>
      </c>
      <c r="O82" s="11">
        <f t="shared" si="5"/>
        <v>34.705893347308766</v>
      </c>
    </row>
    <row r="83" spans="1:15" ht="18" x14ac:dyDescent="0.25">
      <c r="A83" s="8" t="s">
        <v>42</v>
      </c>
      <c r="B83" s="12" t="s">
        <v>43</v>
      </c>
      <c r="C83" s="34">
        <f t="shared" si="7"/>
        <v>36.953646308534509</v>
      </c>
      <c r="D83" s="34">
        <f t="shared" si="6"/>
        <v>34.039398567877022</v>
      </c>
      <c r="E83" s="34">
        <f t="shared" si="6"/>
        <v>31.888368799114573</v>
      </c>
      <c r="F83" s="34">
        <f t="shared" si="6"/>
        <v>22.66792711439172</v>
      </c>
      <c r="G83" s="34">
        <f t="shared" si="6"/>
        <v>22.66792711439172</v>
      </c>
      <c r="H83" s="34">
        <f t="shared" si="6"/>
        <v>25.662600000000001</v>
      </c>
      <c r="I83" s="34">
        <f t="shared" si="4"/>
        <v>25.524799999999999</v>
      </c>
      <c r="J83" s="34">
        <f t="shared" si="4"/>
        <v>28.302</v>
      </c>
      <c r="K83" s="34">
        <f t="shared" si="4"/>
        <v>34.132000000000005</v>
      </c>
      <c r="L83" s="34">
        <f t="shared" si="4"/>
        <v>31.8</v>
      </c>
      <c r="M83" s="34">
        <f t="shared" si="4"/>
        <v>30.846000000000004</v>
      </c>
      <c r="N83" s="34">
        <f t="shared" si="8"/>
        <v>25.122</v>
      </c>
      <c r="O83" s="11">
        <f t="shared" si="5"/>
        <v>29.133888992025799</v>
      </c>
    </row>
    <row r="84" spans="1:15" ht="18" x14ac:dyDescent="0.25">
      <c r="A84" s="8" t="s">
        <v>44</v>
      </c>
      <c r="B84" s="12" t="s">
        <v>45</v>
      </c>
      <c r="C84" s="13" t="s">
        <v>25</v>
      </c>
      <c r="D84" s="34">
        <f t="shared" si="6"/>
        <v>33.250797872261735</v>
      </c>
      <c r="E84" s="34">
        <f t="shared" si="6"/>
        <v>35.002895999994344</v>
      </c>
      <c r="F84" s="34">
        <f t="shared" si="6"/>
        <v>21.441391538641188</v>
      </c>
      <c r="G84" s="34">
        <f t="shared" si="6"/>
        <v>21.441391538641188</v>
      </c>
      <c r="H84" s="34">
        <f t="shared" si="6"/>
        <v>24.168000000000003</v>
      </c>
      <c r="I84" s="34">
        <f t="shared" si="4"/>
        <v>27.220800000000001</v>
      </c>
      <c r="J84" s="34">
        <f t="shared" si="4"/>
        <v>29.468000000000004</v>
      </c>
      <c r="K84" s="34">
        <f t="shared" si="4"/>
        <v>30.103999999999999</v>
      </c>
      <c r="L84" s="34">
        <f t="shared" si="4"/>
        <v>34.980000000000004</v>
      </c>
      <c r="M84" s="34">
        <f t="shared" si="4"/>
        <v>36.676000000000002</v>
      </c>
      <c r="N84" s="34">
        <f t="shared" si="8"/>
        <v>28.302</v>
      </c>
      <c r="O84" s="11">
        <f>SUM(C84:N84)/11</f>
        <v>29.27775244995804</v>
      </c>
    </row>
    <row r="85" spans="1:15" ht="18" x14ac:dyDescent="0.25">
      <c r="A85" s="8" t="s">
        <v>46</v>
      </c>
      <c r="B85" s="12" t="s">
        <v>47</v>
      </c>
      <c r="C85" s="34">
        <f t="shared" ref="C85:J100" si="9">C18*1.06</f>
        <v>45.427667904038302</v>
      </c>
      <c r="D85" s="34">
        <f t="shared" si="6"/>
        <v>47.878642779710944</v>
      </c>
      <c r="E85" s="34">
        <f t="shared" si="6"/>
        <v>40.328613718672699</v>
      </c>
      <c r="F85" s="34">
        <f t="shared" si="6"/>
        <v>28.524522413766899</v>
      </c>
      <c r="G85" s="34">
        <f t="shared" si="6"/>
        <v>28.524522413766899</v>
      </c>
      <c r="H85" s="34">
        <f t="shared" si="6"/>
        <v>33.443000000000005</v>
      </c>
      <c r="I85" s="13" t="s">
        <v>25</v>
      </c>
      <c r="J85" s="13" t="s">
        <v>25</v>
      </c>
      <c r="K85" s="13" t="s">
        <v>25</v>
      </c>
      <c r="L85" s="34">
        <f t="shared" si="4"/>
        <v>35.827999999999996</v>
      </c>
      <c r="M85" s="34">
        <f t="shared" si="4"/>
        <v>39.537999999999997</v>
      </c>
      <c r="N85" s="34">
        <f t="shared" si="8"/>
        <v>30.740000000000002</v>
      </c>
      <c r="O85" s="11">
        <f>SUM(C85:N85)/9</f>
        <v>36.692552136661753</v>
      </c>
    </row>
    <row r="86" spans="1:15" ht="18" x14ac:dyDescent="0.25">
      <c r="A86" s="8" t="s">
        <v>48</v>
      </c>
      <c r="B86" s="12" t="s">
        <v>49</v>
      </c>
      <c r="C86" s="34">
        <f t="shared" si="9"/>
        <v>45.814277740685576</v>
      </c>
      <c r="D86" s="34">
        <f t="shared" si="6"/>
        <v>46.767457282206301</v>
      </c>
      <c r="E86" s="34">
        <f t="shared" si="6"/>
        <v>36.656550619807518</v>
      </c>
      <c r="F86" s="34">
        <f t="shared" si="6"/>
        <v>27.137768216033884</v>
      </c>
      <c r="G86" s="34">
        <f t="shared" si="6"/>
        <v>27.137768216033884</v>
      </c>
      <c r="H86" s="34">
        <f t="shared" si="6"/>
        <v>33.072000000000003</v>
      </c>
      <c r="I86" s="34">
        <f t="shared" si="6"/>
        <v>34.958799999999997</v>
      </c>
      <c r="J86" s="13" t="s">
        <v>25</v>
      </c>
      <c r="K86" s="34">
        <f t="shared" ref="K86:M101" si="10">K19*1.06</f>
        <v>38.478000000000002</v>
      </c>
      <c r="L86" s="34">
        <f t="shared" si="10"/>
        <v>38.690000000000005</v>
      </c>
      <c r="M86" s="34">
        <f t="shared" si="10"/>
        <v>42.082000000000008</v>
      </c>
      <c r="N86" s="34">
        <f t="shared" si="8"/>
        <v>35.298000000000002</v>
      </c>
      <c r="O86" s="11">
        <f>SUM(C86:N86)/11</f>
        <v>36.917511097706104</v>
      </c>
    </row>
    <row r="87" spans="1:15" ht="18" x14ac:dyDescent="0.25">
      <c r="A87" s="8" t="s">
        <v>51</v>
      </c>
      <c r="B87" s="12" t="s">
        <v>52</v>
      </c>
      <c r="C87" s="34">
        <f t="shared" si="9"/>
        <v>46.088752742253433</v>
      </c>
      <c r="D87" s="34">
        <f t="shared" si="6"/>
        <v>45.375284726441464</v>
      </c>
      <c r="E87" s="34">
        <f t="shared" si="6"/>
        <v>41.054828853825995</v>
      </c>
      <c r="F87" s="34">
        <f t="shared" si="6"/>
        <v>31.969159708235942</v>
      </c>
      <c r="G87" s="34">
        <f t="shared" si="6"/>
        <v>31.969159708235942</v>
      </c>
      <c r="H87" s="34">
        <f t="shared" si="6"/>
        <v>35.298000000000002</v>
      </c>
      <c r="I87" s="34">
        <f t="shared" si="6"/>
        <v>35.562999999999995</v>
      </c>
      <c r="J87" s="34">
        <f t="shared" si="6"/>
        <v>36.146000000000001</v>
      </c>
      <c r="K87" s="34">
        <f t="shared" si="10"/>
        <v>40.492000000000004</v>
      </c>
      <c r="L87" s="34">
        <f t="shared" si="10"/>
        <v>46.11</v>
      </c>
      <c r="M87" s="34">
        <f t="shared" si="10"/>
        <v>39.856000000000002</v>
      </c>
      <c r="N87" s="34">
        <f t="shared" si="8"/>
        <v>34.238</v>
      </c>
      <c r="O87" s="11">
        <f t="shared" si="5"/>
        <v>38.680015478249402</v>
      </c>
    </row>
    <row r="88" spans="1:15" ht="18" x14ac:dyDescent="0.25">
      <c r="A88" s="8" t="s">
        <v>53</v>
      </c>
      <c r="B88" s="12" t="s">
        <v>54</v>
      </c>
      <c r="C88" s="34">
        <f t="shared" si="9"/>
        <v>35.547197401843292</v>
      </c>
      <c r="D88" s="34">
        <f t="shared" si="6"/>
        <v>30.285226538063913</v>
      </c>
      <c r="E88" s="35" t="s">
        <v>25</v>
      </c>
      <c r="F88" s="34">
        <f t="shared" si="6"/>
        <v>18.068265756706381</v>
      </c>
      <c r="G88" s="34">
        <f t="shared" si="6"/>
        <v>18.068265756706381</v>
      </c>
      <c r="H88" s="34">
        <f t="shared" si="6"/>
        <v>23.532</v>
      </c>
      <c r="I88" s="34">
        <f t="shared" si="6"/>
        <v>20.882000000000001</v>
      </c>
      <c r="J88" s="34">
        <f t="shared" si="6"/>
        <v>21.316600000000001</v>
      </c>
      <c r="K88" s="34">
        <f t="shared" si="10"/>
        <v>32.436</v>
      </c>
      <c r="L88" s="34">
        <f t="shared" si="10"/>
        <v>33.496000000000002</v>
      </c>
      <c r="M88" s="34">
        <f t="shared" si="10"/>
        <v>24.062000000000001</v>
      </c>
      <c r="N88" s="34">
        <f t="shared" si="8"/>
        <v>19.292000000000002</v>
      </c>
      <c r="O88" s="11">
        <f>SUM(C88:N88)/11</f>
        <v>25.180505041210907</v>
      </c>
    </row>
    <row r="89" spans="1:15" ht="18" x14ac:dyDescent="0.25">
      <c r="A89" s="8" t="s">
        <v>55</v>
      </c>
      <c r="B89" s="12" t="s">
        <v>56</v>
      </c>
      <c r="C89" s="34">
        <f t="shared" si="9"/>
        <v>35.327214156287567</v>
      </c>
      <c r="D89" s="34">
        <f t="shared" si="6"/>
        <v>30.058557263134993</v>
      </c>
      <c r="E89" s="34">
        <f t="shared" si="6"/>
        <v>29.725131403587493</v>
      </c>
      <c r="F89" s="34">
        <f t="shared" si="6"/>
        <v>18.147327986973554</v>
      </c>
      <c r="G89" s="34">
        <f t="shared" si="6"/>
        <v>18.147327986973554</v>
      </c>
      <c r="H89" s="34">
        <f t="shared" si="6"/>
        <v>24.591999999999999</v>
      </c>
      <c r="I89" s="34">
        <f t="shared" si="6"/>
        <v>21.931400000000004</v>
      </c>
      <c r="J89" s="34">
        <f t="shared" si="6"/>
        <v>25.758000000000003</v>
      </c>
      <c r="K89" s="34">
        <f t="shared" si="10"/>
        <v>28.09</v>
      </c>
      <c r="L89" s="34">
        <f t="shared" si="10"/>
        <v>33.283999999999999</v>
      </c>
      <c r="M89" s="34">
        <f t="shared" si="10"/>
        <v>33.072000000000003</v>
      </c>
      <c r="N89" s="34">
        <f t="shared" si="8"/>
        <v>24.591999999999999</v>
      </c>
      <c r="O89" s="11">
        <f t="shared" si="5"/>
        <v>26.893746566413096</v>
      </c>
    </row>
    <row r="90" spans="1:15" ht="18" x14ac:dyDescent="0.25">
      <c r="A90" s="8" t="s">
        <v>57</v>
      </c>
      <c r="B90" s="8" t="s">
        <v>58</v>
      </c>
      <c r="C90" s="34">
        <f t="shared" si="9"/>
        <v>26.684629701562343</v>
      </c>
      <c r="D90" s="34">
        <f t="shared" si="6"/>
        <v>28.385308392856867</v>
      </c>
      <c r="E90" s="34">
        <f t="shared" si="6"/>
        <v>33.156866167230902</v>
      </c>
      <c r="F90" s="34">
        <f t="shared" si="6"/>
        <v>19.014641118371259</v>
      </c>
      <c r="G90" s="34">
        <f t="shared" si="6"/>
        <v>19.014641118371259</v>
      </c>
      <c r="H90" s="34">
        <f t="shared" si="6"/>
        <v>24.91</v>
      </c>
      <c r="I90" s="34">
        <f t="shared" si="6"/>
        <v>21.496800000000004</v>
      </c>
      <c r="J90" s="34">
        <f t="shared" si="6"/>
        <v>24.698</v>
      </c>
      <c r="K90" s="34">
        <f t="shared" si="10"/>
        <v>33.602000000000004</v>
      </c>
      <c r="L90" s="34">
        <f t="shared" si="10"/>
        <v>37.842000000000006</v>
      </c>
      <c r="M90" s="34">
        <f t="shared" si="10"/>
        <v>29.150000000000002</v>
      </c>
      <c r="N90" s="34">
        <f t="shared" si="8"/>
        <v>18.231999999999999</v>
      </c>
      <c r="O90" s="11">
        <f t="shared" si="5"/>
        <v>26.348907208199382</v>
      </c>
    </row>
    <row r="91" spans="1:15" ht="18" x14ac:dyDescent="0.25">
      <c r="A91" s="8" t="s">
        <v>59</v>
      </c>
      <c r="B91" s="8" t="s">
        <v>60</v>
      </c>
      <c r="C91" s="34">
        <f t="shared" si="9"/>
        <v>41.549175160919539</v>
      </c>
      <c r="D91" s="34">
        <f t="shared" si="9"/>
        <v>41.746826572689919</v>
      </c>
      <c r="E91" s="34">
        <f t="shared" si="9"/>
        <v>38.195111471914565</v>
      </c>
      <c r="F91" s="34">
        <f t="shared" si="9"/>
        <v>31.647627097869442</v>
      </c>
      <c r="G91" s="34">
        <f t="shared" si="9"/>
        <v>31.647627097869442</v>
      </c>
      <c r="H91" s="34">
        <f t="shared" si="9"/>
        <v>35.722000000000001</v>
      </c>
      <c r="I91" s="34">
        <f t="shared" si="9"/>
        <v>38.8596</v>
      </c>
      <c r="J91" s="34">
        <f t="shared" si="9"/>
        <v>36.252000000000002</v>
      </c>
      <c r="K91" s="34">
        <f t="shared" si="10"/>
        <v>37.206000000000003</v>
      </c>
      <c r="L91" s="34">
        <f t="shared" si="10"/>
        <v>36.146000000000001</v>
      </c>
      <c r="M91" s="34">
        <f t="shared" si="10"/>
        <v>37.2166</v>
      </c>
      <c r="N91" s="34">
        <f t="shared" si="8"/>
        <v>33.283999999999999</v>
      </c>
      <c r="O91" s="11">
        <f t="shared" si="5"/>
        <v>36.622713950105243</v>
      </c>
    </row>
    <row r="92" spans="1:15" ht="18" x14ac:dyDescent="0.25">
      <c r="A92" s="8" t="s">
        <v>61</v>
      </c>
      <c r="B92" s="8" t="s">
        <v>62</v>
      </c>
      <c r="C92" s="34">
        <f t="shared" si="9"/>
        <v>35.290382071734342</v>
      </c>
      <c r="D92" s="34">
        <f t="shared" si="9"/>
        <v>34.077949388824265</v>
      </c>
      <c r="E92" s="34">
        <f t="shared" si="9"/>
        <v>31.728316462686561</v>
      </c>
      <c r="F92" s="34">
        <f t="shared" si="9"/>
        <v>19.364640430622504</v>
      </c>
      <c r="G92" s="34">
        <f t="shared" si="9"/>
        <v>19.364640430622504</v>
      </c>
      <c r="H92" s="34">
        <f t="shared" si="9"/>
        <v>19.928000000000001</v>
      </c>
      <c r="I92" s="34">
        <f t="shared" si="9"/>
        <v>18.348600000000001</v>
      </c>
      <c r="J92" s="34">
        <f t="shared" si="9"/>
        <v>24.380000000000003</v>
      </c>
      <c r="K92" s="34">
        <f t="shared" si="10"/>
        <v>28.62</v>
      </c>
      <c r="L92" s="34">
        <f t="shared" si="10"/>
        <v>33.496000000000002</v>
      </c>
      <c r="M92" s="34">
        <f t="shared" si="10"/>
        <v>29.468000000000004</v>
      </c>
      <c r="N92" s="34">
        <f t="shared" si="8"/>
        <v>18.55</v>
      </c>
      <c r="O92" s="11">
        <f t="shared" si="5"/>
        <v>26.051377398707515</v>
      </c>
    </row>
    <row r="93" spans="1:15" ht="18" x14ac:dyDescent="0.25">
      <c r="A93" s="8" t="s">
        <v>63</v>
      </c>
      <c r="B93" s="8" t="s">
        <v>64</v>
      </c>
      <c r="C93" s="34">
        <f t="shared" si="9"/>
        <v>27.341166818800101</v>
      </c>
      <c r="D93" s="34">
        <f t="shared" si="9"/>
        <v>27.037181827822842</v>
      </c>
      <c r="E93" s="34">
        <f t="shared" si="9"/>
        <v>23.182578138273211</v>
      </c>
      <c r="F93" s="34">
        <f t="shared" si="9"/>
        <v>12.461335514520654</v>
      </c>
      <c r="G93" s="34">
        <f t="shared" si="9"/>
        <v>12.461335514520654</v>
      </c>
      <c r="H93" s="34">
        <f t="shared" si="9"/>
        <v>12.508000000000001</v>
      </c>
      <c r="I93" s="34">
        <f t="shared" si="9"/>
        <v>14.373600000000001</v>
      </c>
      <c r="J93" s="34">
        <f t="shared" si="9"/>
        <v>16.854000000000003</v>
      </c>
      <c r="K93" s="34">
        <f t="shared" si="10"/>
        <v>20.776000000000003</v>
      </c>
      <c r="L93" s="34">
        <f t="shared" si="10"/>
        <v>26.288000000000004</v>
      </c>
      <c r="M93" s="34">
        <f t="shared" si="10"/>
        <v>21.094000000000001</v>
      </c>
      <c r="N93" s="34">
        <f t="shared" si="8"/>
        <v>16.006</v>
      </c>
      <c r="O93" s="11">
        <f t="shared" si="5"/>
        <v>19.198599817828125</v>
      </c>
    </row>
    <row r="94" spans="1:15" ht="18" x14ac:dyDescent="0.25">
      <c r="A94" s="8" t="s">
        <v>65</v>
      </c>
      <c r="B94" s="12" t="s">
        <v>66</v>
      </c>
      <c r="C94" s="34">
        <f t="shared" si="9"/>
        <v>42.698621667984334</v>
      </c>
      <c r="D94" s="34">
        <f t="shared" si="9"/>
        <v>36.645451741986506</v>
      </c>
      <c r="E94" s="34">
        <f t="shared" si="9"/>
        <v>32.72350001853038</v>
      </c>
      <c r="F94" s="34">
        <f t="shared" si="9"/>
        <v>25.852421719383518</v>
      </c>
      <c r="G94" s="34">
        <f t="shared" si="9"/>
        <v>25.852421719383518</v>
      </c>
      <c r="H94" s="34">
        <f t="shared" si="9"/>
        <v>21.411999999999999</v>
      </c>
      <c r="I94" s="34">
        <f t="shared" si="9"/>
        <v>25.567200000000003</v>
      </c>
      <c r="J94" s="34">
        <f t="shared" si="9"/>
        <v>27.03</v>
      </c>
      <c r="K94" s="34">
        <f t="shared" si="10"/>
        <v>34.662000000000006</v>
      </c>
      <c r="L94" s="34">
        <f t="shared" si="10"/>
        <v>37.1</v>
      </c>
      <c r="M94" s="34">
        <f t="shared" si="10"/>
        <v>40.492000000000004</v>
      </c>
      <c r="N94" s="34">
        <f t="shared" si="8"/>
        <v>29.362000000000002</v>
      </c>
      <c r="O94" s="11">
        <f t="shared" si="5"/>
        <v>31.616468072272365</v>
      </c>
    </row>
    <row r="95" spans="1:15" ht="18" x14ac:dyDescent="0.25">
      <c r="A95" s="8" t="s">
        <v>67</v>
      </c>
      <c r="B95" s="12" t="s">
        <v>68</v>
      </c>
      <c r="C95" s="35" t="s">
        <v>25</v>
      </c>
      <c r="D95" s="34">
        <f t="shared" si="9"/>
        <v>48.726208051000093</v>
      </c>
      <c r="E95" s="34">
        <f t="shared" si="9"/>
        <v>48.357717367804021</v>
      </c>
      <c r="F95" s="34">
        <f t="shared" si="9"/>
        <v>35.796599514516039</v>
      </c>
      <c r="G95" s="34">
        <f t="shared" si="9"/>
        <v>35.796599514516039</v>
      </c>
      <c r="H95" s="34">
        <f t="shared" si="9"/>
        <v>44.096000000000004</v>
      </c>
      <c r="I95" s="34">
        <f t="shared" si="9"/>
        <v>56.614599999999996</v>
      </c>
      <c r="J95" s="34">
        <f t="shared" si="9"/>
        <v>48.442000000000007</v>
      </c>
      <c r="K95" s="34">
        <f t="shared" si="10"/>
        <v>46.852000000000004</v>
      </c>
      <c r="L95" s="34">
        <f t="shared" si="10"/>
        <v>43.036000000000001</v>
      </c>
      <c r="M95" s="34">
        <f t="shared" si="10"/>
        <v>55.967999999999996</v>
      </c>
      <c r="N95" s="34">
        <f t="shared" si="8"/>
        <v>47.382000000000005</v>
      </c>
      <c r="O95" s="19">
        <f>SUM(D95:N95)/11</f>
        <v>46.460702222530557</v>
      </c>
    </row>
    <row r="96" spans="1:15" ht="18" x14ac:dyDescent="0.25">
      <c r="A96" s="8" t="s">
        <v>69</v>
      </c>
      <c r="B96" s="12" t="s">
        <v>70</v>
      </c>
      <c r="C96" s="34">
        <f t="shared" si="9"/>
        <v>61.919947846087183</v>
      </c>
      <c r="D96" s="34">
        <f t="shared" si="9"/>
        <v>50.00834509414463</v>
      </c>
      <c r="E96" s="34">
        <f t="shared" si="9"/>
        <v>46.615665373850156</v>
      </c>
      <c r="F96" s="34">
        <f t="shared" si="9"/>
        <v>42.787661885804262</v>
      </c>
      <c r="G96" s="34">
        <f t="shared" si="9"/>
        <v>42.787661885804262</v>
      </c>
      <c r="H96" s="34">
        <f t="shared" si="9"/>
        <v>47.276000000000003</v>
      </c>
      <c r="I96" s="34">
        <f t="shared" si="9"/>
        <v>61.109000000000002</v>
      </c>
      <c r="J96" s="34">
        <f t="shared" si="9"/>
        <v>54.06</v>
      </c>
      <c r="K96" s="34">
        <f t="shared" si="10"/>
        <v>51.092000000000006</v>
      </c>
      <c r="L96" s="34">
        <f t="shared" si="10"/>
        <v>45.474000000000004</v>
      </c>
      <c r="M96" s="34">
        <f t="shared" si="10"/>
        <v>65.296000000000006</v>
      </c>
      <c r="N96" s="34">
        <f t="shared" si="8"/>
        <v>58.512000000000008</v>
      </c>
      <c r="O96" s="19">
        <f t="shared" si="5"/>
        <v>52.244856840474206</v>
      </c>
    </row>
    <row r="97" spans="1:15" ht="18" x14ac:dyDescent="0.25">
      <c r="A97" s="8" t="s">
        <v>71</v>
      </c>
      <c r="B97" s="12" t="s">
        <v>72</v>
      </c>
      <c r="C97" s="34">
        <f t="shared" si="9"/>
        <v>56.608033538464483</v>
      </c>
      <c r="D97" s="34">
        <f t="shared" si="9"/>
        <v>49.411066531181895</v>
      </c>
      <c r="E97" s="34">
        <f t="shared" si="9"/>
        <v>52.848519144812379</v>
      </c>
      <c r="F97" s="34">
        <f t="shared" si="9"/>
        <v>39.471998762802876</v>
      </c>
      <c r="G97" s="34">
        <f t="shared" si="9"/>
        <v>39.471998762802876</v>
      </c>
      <c r="H97" s="34">
        <f t="shared" si="9"/>
        <v>43.247999999999998</v>
      </c>
      <c r="I97" s="34">
        <f t="shared" si="9"/>
        <v>45.633000000000003</v>
      </c>
      <c r="J97" s="34">
        <f t="shared" si="9"/>
        <v>43.884</v>
      </c>
      <c r="K97" s="34">
        <f t="shared" si="10"/>
        <v>52.364000000000004</v>
      </c>
      <c r="L97" s="34">
        <f t="shared" si="10"/>
        <v>45.792000000000009</v>
      </c>
      <c r="M97" s="34">
        <f t="shared" si="10"/>
        <v>47.806000000000004</v>
      </c>
      <c r="N97" s="34">
        <f t="shared" si="8"/>
        <v>42.188000000000002</v>
      </c>
      <c r="O97" s="19">
        <f t="shared" si="5"/>
        <v>46.560551395005383</v>
      </c>
    </row>
    <row r="98" spans="1:15" ht="18" x14ac:dyDescent="0.25">
      <c r="A98" s="8" t="s">
        <v>73</v>
      </c>
      <c r="B98" s="12" t="s">
        <v>74</v>
      </c>
      <c r="C98" s="34">
        <f t="shared" si="9"/>
        <v>36.654134149425289</v>
      </c>
      <c r="D98" s="34">
        <f t="shared" si="9"/>
        <v>39.53216705630124</v>
      </c>
      <c r="E98" s="34">
        <f t="shared" si="9"/>
        <v>42.006474938621373</v>
      </c>
      <c r="F98" s="34">
        <f t="shared" si="9"/>
        <v>30.320106998471896</v>
      </c>
      <c r="G98" s="34">
        <f t="shared" si="9"/>
        <v>30.320106998471896</v>
      </c>
      <c r="H98" s="34">
        <f t="shared" si="9"/>
        <v>34.344000000000001</v>
      </c>
      <c r="I98" s="34">
        <f t="shared" si="9"/>
        <v>28.863800000000001</v>
      </c>
      <c r="J98" s="34">
        <f t="shared" si="9"/>
        <v>33.708000000000006</v>
      </c>
      <c r="K98" s="34">
        <f t="shared" si="10"/>
        <v>42.506</v>
      </c>
      <c r="L98" s="34">
        <f t="shared" si="10"/>
        <v>47.488</v>
      </c>
      <c r="M98" s="34">
        <f t="shared" si="10"/>
        <v>29.891999999999999</v>
      </c>
      <c r="N98" s="34">
        <f t="shared" si="8"/>
        <v>20.988000000000003</v>
      </c>
      <c r="O98" s="11">
        <f t="shared" si="5"/>
        <v>34.718565845107641</v>
      </c>
    </row>
    <row r="99" spans="1:15" ht="18" x14ac:dyDescent="0.25">
      <c r="A99" s="8" t="s">
        <v>75</v>
      </c>
      <c r="B99" s="12" t="s">
        <v>76</v>
      </c>
      <c r="C99" s="34">
        <f t="shared" si="9"/>
        <v>57.587978201149433</v>
      </c>
      <c r="D99" s="34">
        <f t="shared" si="9"/>
        <v>48.962669199082271</v>
      </c>
      <c r="E99" s="34">
        <f t="shared" si="9"/>
        <v>46.164614417337454</v>
      </c>
      <c r="F99" s="34">
        <f t="shared" si="9"/>
        <v>36.278151047305563</v>
      </c>
      <c r="G99" s="34">
        <f t="shared" si="9"/>
        <v>36.278151047305563</v>
      </c>
      <c r="H99" s="34">
        <f t="shared" si="9"/>
        <v>44.944000000000003</v>
      </c>
      <c r="I99" s="34">
        <f t="shared" si="9"/>
        <v>51.282800000000009</v>
      </c>
      <c r="J99" s="34">
        <f t="shared" si="9"/>
        <v>48.230000000000004</v>
      </c>
      <c r="K99" s="34">
        <f t="shared" si="10"/>
        <v>51.304000000000002</v>
      </c>
      <c r="L99" s="34">
        <f t="shared" si="10"/>
        <v>48.548000000000002</v>
      </c>
      <c r="M99" s="34">
        <f t="shared" si="10"/>
        <v>50.562000000000005</v>
      </c>
      <c r="N99" s="34">
        <f t="shared" si="8"/>
        <v>47.064</v>
      </c>
      <c r="O99" s="19">
        <f t="shared" si="5"/>
        <v>47.267196992681683</v>
      </c>
    </row>
    <row r="100" spans="1:15" ht="18" x14ac:dyDescent="0.25">
      <c r="A100" s="8" t="s">
        <v>77</v>
      </c>
      <c r="B100" s="12" t="s">
        <v>78</v>
      </c>
      <c r="C100" s="34">
        <f t="shared" si="9"/>
        <v>52.399984103639852</v>
      </c>
      <c r="D100" s="34">
        <f t="shared" si="9"/>
        <v>43.235384499189614</v>
      </c>
      <c r="E100" s="34">
        <f t="shared" si="9"/>
        <v>41.67802902065862</v>
      </c>
      <c r="F100" s="34">
        <f t="shared" si="9"/>
        <v>35.512998018920634</v>
      </c>
      <c r="G100" s="34">
        <f t="shared" si="9"/>
        <v>35.512998018920634</v>
      </c>
      <c r="H100" s="34">
        <f t="shared" si="9"/>
        <v>36.146000000000001</v>
      </c>
      <c r="I100" s="34">
        <f t="shared" si="9"/>
        <v>41.265799999999999</v>
      </c>
      <c r="J100" s="34">
        <f t="shared" si="9"/>
        <v>42.717999999999996</v>
      </c>
      <c r="K100" s="34">
        <f t="shared" si="10"/>
        <v>43.884</v>
      </c>
      <c r="L100" s="34">
        <f t="shared" si="10"/>
        <v>43.777999999999999</v>
      </c>
      <c r="M100" s="34">
        <f t="shared" si="10"/>
        <v>48.018000000000001</v>
      </c>
      <c r="N100" s="34">
        <f t="shared" si="8"/>
        <v>44.202000000000005</v>
      </c>
      <c r="O100" s="19">
        <f t="shared" si="5"/>
        <v>42.36259947177745</v>
      </c>
    </row>
    <row r="101" spans="1:15" ht="18" x14ac:dyDescent="0.25">
      <c r="A101" s="8" t="s">
        <v>79</v>
      </c>
      <c r="B101" s="12" t="s">
        <v>80</v>
      </c>
      <c r="C101" s="34">
        <f t="shared" ref="C101:M116" si="11">C34*1.06</f>
        <v>49.632911180400058</v>
      </c>
      <c r="D101" s="34">
        <f t="shared" si="11"/>
        <v>53.315059846853174</v>
      </c>
      <c r="E101" s="34">
        <f t="shared" si="11"/>
        <v>41.642312972412178</v>
      </c>
      <c r="F101" s="34">
        <f t="shared" si="11"/>
        <v>33.377421656114919</v>
      </c>
      <c r="G101" s="34">
        <f t="shared" si="11"/>
        <v>33.377421656114919</v>
      </c>
      <c r="H101" s="34">
        <f t="shared" si="11"/>
        <v>35.192000000000007</v>
      </c>
      <c r="I101" s="34">
        <f t="shared" si="11"/>
        <v>37.958600000000004</v>
      </c>
      <c r="J101" s="34">
        <f t="shared" si="11"/>
        <v>41.658000000000001</v>
      </c>
      <c r="K101" s="34">
        <f t="shared" si="10"/>
        <v>43.566000000000003</v>
      </c>
      <c r="L101" s="34">
        <f t="shared" si="10"/>
        <v>42.082000000000008</v>
      </c>
      <c r="M101" s="34">
        <f t="shared" si="10"/>
        <v>46.003999999999998</v>
      </c>
      <c r="N101" s="34">
        <f t="shared" si="8"/>
        <v>42.823999999999998</v>
      </c>
      <c r="O101" s="19">
        <f t="shared" si="5"/>
        <v>41.719143942657936</v>
      </c>
    </row>
    <row r="102" spans="1:15" ht="18" x14ac:dyDescent="0.25">
      <c r="A102" s="8" t="s">
        <v>81</v>
      </c>
      <c r="B102" s="12" t="s">
        <v>82</v>
      </c>
      <c r="C102" s="34">
        <f t="shared" si="11"/>
        <v>47.510037551547455</v>
      </c>
      <c r="D102" s="34">
        <f t="shared" si="11"/>
        <v>41.923802670818112</v>
      </c>
      <c r="E102" s="34">
        <f t="shared" si="11"/>
        <v>42.385242411152589</v>
      </c>
      <c r="F102" s="34">
        <f t="shared" si="11"/>
        <v>31.271893380902178</v>
      </c>
      <c r="G102" s="34">
        <f t="shared" si="11"/>
        <v>31.271893380902178</v>
      </c>
      <c r="H102" s="34">
        <f t="shared" si="11"/>
        <v>32.753999999999998</v>
      </c>
      <c r="I102" s="34">
        <f t="shared" si="11"/>
        <v>35.192000000000007</v>
      </c>
      <c r="J102" s="34">
        <f t="shared" si="11"/>
        <v>41.234000000000002</v>
      </c>
      <c r="K102" s="34">
        <f t="shared" si="11"/>
        <v>36.782000000000004</v>
      </c>
      <c r="L102" s="34">
        <f t="shared" si="11"/>
        <v>42.082000000000008</v>
      </c>
      <c r="M102" s="34">
        <f t="shared" si="11"/>
        <v>39.537999999999997</v>
      </c>
      <c r="N102" s="34">
        <f t="shared" si="8"/>
        <v>33.072000000000003</v>
      </c>
      <c r="O102" s="11">
        <f t="shared" si="5"/>
        <v>37.918072449610207</v>
      </c>
    </row>
    <row r="103" spans="1:15" ht="18" x14ac:dyDescent="0.25">
      <c r="A103" s="8" t="s">
        <v>83</v>
      </c>
      <c r="B103" s="12" t="s">
        <v>84</v>
      </c>
      <c r="C103" s="34">
        <f t="shared" si="11"/>
        <v>44.085777423664751</v>
      </c>
      <c r="D103" s="34">
        <f t="shared" si="11"/>
        <v>39.587748152978989</v>
      </c>
      <c r="E103" s="34">
        <f t="shared" si="11"/>
        <v>37.336584574320973</v>
      </c>
      <c r="F103" s="34">
        <f t="shared" si="11"/>
        <v>21.732630045027772</v>
      </c>
      <c r="G103" s="34">
        <f t="shared" si="11"/>
        <v>21.732630045027772</v>
      </c>
      <c r="H103" s="34">
        <f t="shared" si="11"/>
        <v>25.758000000000003</v>
      </c>
      <c r="I103" s="34">
        <f t="shared" si="11"/>
        <v>28.439799999999998</v>
      </c>
      <c r="J103" s="34">
        <f t="shared" si="11"/>
        <v>29.468000000000004</v>
      </c>
      <c r="K103" s="34">
        <f t="shared" si="11"/>
        <v>31.8</v>
      </c>
      <c r="L103" s="34">
        <f t="shared" si="11"/>
        <v>37.417999999999999</v>
      </c>
      <c r="M103" s="34">
        <f t="shared" si="11"/>
        <v>30.528000000000002</v>
      </c>
      <c r="N103" s="34">
        <f t="shared" si="8"/>
        <v>28.938000000000002</v>
      </c>
      <c r="O103" s="11">
        <f t="shared" si="5"/>
        <v>31.402097520085025</v>
      </c>
    </row>
    <row r="104" spans="1:15" ht="18" x14ac:dyDescent="0.25">
      <c r="A104" s="8" t="s">
        <v>85</v>
      </c>
      <c r="B104" s="12" t="s">
        <v>86</v>
      </c>
      <c r="C104" s="34">
        <f t="shared" si="11"/>
        <v>35.017145945692519</v>
      </c>
      <c r="D104" s="34">
        <f t="shared" si="11"/>
        <v>32.504793029973136</v>
      </c>
      <c r="E104" s="34">
        <f t="shared" si="11"/>
        <v>27.110094067556968</v>
      </c>
      <c r="F104" s="13" t="s">
        <v>25</v>
      </c>
      <c r="G104" s="34">
        <f t="shared" si="11"/>
        <v>24.537052938874417</v>
      </c>
      <c r="H104" s="13" t="s">
        <v>25</v>
      </c>
      <c r="I104" s="13" t="s">
        <v>25</v>
      </c>
      <c r="J104" s="34">
        <f t="shared" si="11"/>
        <v>20.14</v>
      </c>
      <c r="K104" s="34">
        <f t="shared" si="11"/>
        <v>22.048000000000002</v>
      </c>
      <c r="L104" s="34">
        <f t="shared" si="11"/>
        <v>28.938000000000002</v>
      </c>
      <c r="M104" s="34">
        <f t="shared" si="11"/>
        <v>27.666000000000004</v>
      </c>
      <c r="N104" s="34">
        <f t="shared" si="8"/>
        <v>25.758000000000003</v>
      </c>
      <c r="O104" s="11">
        <f>SUM(C104:N104)/9</f>
        <v>27.079898442455224</v>
      </c>
    </row>
    <row r="105" spans="1:15" ht="18" x14ac:dyDescent="0.25">
      <c r="A105" s="8" t="s">
        <v>88</v>
      </c>
      <c r="B105" s="12" t="s">
        <v>89</v>
      </c>
      <c r="C105" s="13" t="s">
        <v>25</v>
      </c>
      <c r="D105" s="13" t="s">
        <v>25</v>
      </c>
      <c r="E105" s="13" t="s">
        <v>25</v>
      </c>
      <c r="F105" s="13" t="s">
        <v>25</v>
      </c>
      <c r="G105" s="13" t="s">
        <v>25</v>
      </c>
      <c r="H105" s="13" t="s">
        <v>25</v>
      </c>
      <c r="I105" s="13" t="s">
        <v>25</v>
      </c>
      <c r="J105" s="13" t="s">
        <v>25</v>
      </c>
      <c r="K105" s="13" t="s">
        <v>25</v>
      </c>
      <c r="L105" s="13" t="s">
        <v>25</v>
      </c>
      <c r="M105" s="13" t="s">
        <v>25</v>
      </c>
      <c r="N105" s="13" t="s">
        <v>25</v>
      </c>
      <c r="O105" s="11">
        <f t="shared" si="5"/>
        <v>0</v>
      </c>
    </row>
    <row r="106" spans="1:15" ht="18" x14ac:dyDescent="0.25">
      <c r="A106" s="8" t="s">
        <v>91</v>
      </c>
      <c r="B106" s="12" t="s">
        <v>92</v>
      </c>
      <c r="C106" s="34">
        <f>C39*1.06</f>
        <v>33.875527821839079</v>
      </c>
      <c r="D106" s="34">
        <f t="shared" si="11"/>
        <v>44.735782130309033</v>
      </c>
      <c r="E106" s="34">
        <f t="shared" si="11"/>
        <v>43.270115384222159</v>
      </c>
      <c r="F106" s="34">
        <f t="shared" si="11"/>
        <v>24.537052938874417</v>
      </c>
      <c r="G106" s="34">
        <f t="shared" si="11"/>
        <v>24.537052938874417</v>
      </c>
      <c r="H106" s="34">
        <f t="shared" si="11"/>
        <v>26.923999999999999</v>
      </c>
      <c r="I106" s="34">
        <f>I39*1.06</f>
        <v>26.097200000000001</v>
      </c>
      <c r="J106" s="34">
        <f t="shared" si="11"/>
        <v>30.634</v>
      </c>
      <c r="K106" s="34">
        <f t="shared" si="11"/>
        <v>34.980000000000004</v>
      </c>
      <c r="L106" s="13" t="s">
        <v>25</v>
      </c>
      <c r="M106" s="13" t="s">
        <v>25</v>
      </c>
      <c r="N106" s="34">
        <f t="shared" si="8"/>
        <v>31.481999999999999</v>
      </c>
      <c r="O106" s="11">
        <f>SUM(C106:N106)/10</f>
        <v>32.107273121411914</v>
      </c>
    </row>
    <row r="107" spans="1:15" ht="18" x14ac:dyDescent="0.25">
      <c r="A107" s="8" t="s">
        <v>93</v>
      </c>
      <c r="B107" s="12" t="s">
        <v>94</v>
      </c>
      <c r="C107" s="34">
        <f>C40*1.06</f>
        <v>42.501540785941678</v>
      </c>
      <c r="D107" s="34">
        <f t="shared" si="11"/>
        <v>35.789713738373941</v>
      </c>
      <c r="E107" s="34">
        <f t="shared" si="11"/>
        <v>36.808021718100207</v>
      </c>
      <c r="F107" s="34">
        <f t="shared" si="11"/>
        <v>23.350490925941557</v>
      </c>
      <c r="G107" s="34">
        <f t="shared" si="11"/>
        <v>23.350490925941557</v>
      </c>
      <c r="H107" s="34">
        <f t="shared" si="11"/>
        <v>24.751000000000001</v>
      </c>
      <c r="I107" s="34">
        <f>I40*1.06</f>
        <v>27.072400000000002</v>
      </c>
      <c r="J107" s="34">
        <f t="shared" si="11"/>
        <v>28.726000000000003</v>
      </c>
      <c r="K107" s="34">
        <f t="shared" si="11"/>
        <v>29.998000000000001</v>
      </c>
      <c r="L107" s="13" t="s">
        <v>25</v>
      </c>
      <c r="M107" s="34">
        <f t="shared" ref="M107:M117" si="12">M40*1.06</f>
        <v>32.33</v>
      </c>
      <c r="N107" s="34">
        <f t="shared" si="8"/>
        <v>34.768000000000001</v>
      </c>
      <c r="O107" s="11">
        <f>SUM(C107:N107)/11</f>
        <v>30.858696190390809</v>
      </c>
    </row>
    <row r="108" spans="1:15" ht="18" x14ac:dyDescent="0.25">
      <c r="A108" s="8" t="s">
        <v>95</v>
      </c>
      <c r="B108" s="12" t="s">
        <v>96</v>
      </c>
      <c r="C108" s="34">
        <f>C41*1.06</f>
        <v>44.558322815275893</v>
      </c>
      <c r="D108" s="34">
        <f t="shared" si="11"/>
        <v>42.478903163298341</v>
      </c>
      <c r="E108" s="13" t="s">
        <v>25</v>
      </c>
      <c r="F108" s="34">
        <f t="shared" si="11"/>
        <v>31.118126520069985</v>
      </c>
      <c r="G108" s="34">
        <f t="shared" si="11"/>
        <v>31.118126520069985</v>
      </c>
      <c r="H108" s="34">
        <f t="shared" si="11"/>
        <v>33.496000000000002</v>
      </c>
      <c r="I108" s="34">
        <f>I41*1.06</f>
        <v>34.789200000000001</v>
      </c>
      <c r="J108" s="34">
        <f t="shared" si="11"/>
        <v>35.722000000000001</v>
      </c>
      <c r="K108" s="34">
        <f t="shared" si="11"/>
        <v>38.690000000000005</v>
      </c>
      <c r="L108" s="13" t="s">
        <v>25</v>
      </c>
      <c r="M108" s="34">
        <f t="shared" si="12"/>
        <v>38.054000000000002</v>
      </c>
      <c r="N108" s="34">
        <f t="shared" si="8"/>
        <v>38.054000000000002</v>
      </c>
      <c r="O108" s="11">
        <f>SUM(C108:N108)/10</f>
        <v>36.807867901871418</v>
      </c>
    </row>
    <row r="109" spans="1:15" ht="18" x14ac:dyDescent="0.25">
      <c r="A109" s="8" t="s">
        <v>97</v>
      </c>
      <c r="B109" s="12" t="s">
        <v>98</v>
      </c>
      <c r="C109" s="34">
        <f>C42*1.06</f>
        <v>38.397060333367619</v>
      </c>
      <c r="D109" s="34">
        <f t="shared" si="11"/>
        <v>34.247085555018664</v>
      </c>
      <c r="E109" s="34">
        <f t="shared" si="11"/>
        <v>40.735800000000005</v>
      </c>
      <c r="F109" s="34">
        <f t="shared" si="11"/>
        <v>26.540531909955099</v>
      </c>
      <c r="G109" s="34">
        <f t="shared" si="11"/>
        <v>26.540531909955099</v>
      </c>
      <c r="H109" s="34">
        <f t="shared" si="11"/>
        <v>33.178000000000004</v>
      </c>
      <c r="I109" s="34">
        <f>I42*1.06</f>
        <v>28.174800000000001</v>
      </c>
      <c r="J109" s="34">
        <f t="shared" si="11"/>
        <v>30.422000000000001</v>
      </c>
      <c r="K109" s="34">
        <f t="shared" si="11"/>
        <v>35.510000000000005</v>
      </c>
      <c r="L109" s="34">
        <f t="shared" si="11"/>
        <v>43.247999999999998</v>
      </c>
      <c r="M109" s="34">
        <f t="shared" si="12"/>
        <v>33.178000000000004</v>
      </c>
      <c r="N109" s="34">
        <f t="shared" si="8"/>
        <v>26.393999999999998</v>
      </c>
      <c r="O109" s="11">
        <f t="shared" si="5"/>
        <v>33.047150809024707</v>
      </c>
    </row>
    <row r="110" spans="1:15" ht="18" x14ac:dyDescent="0.25">
      <c r="A110" s="8" t="s">
        <v>99</v>
      </c>
      <c r="B110" s="12" t="s">
        <v>100</v>
      </c>
      <c r="C110" s="13" t="s">
        <v>25</v>
      </c>
      <c r="D110" s="34">
        <f t="shared" si="11"/>
        <v>43.62844661618459</v>
      </c>
      <c r="E110" s="13" t="s">
        <v>25</v>
      </c>
      <c r="F110" s="34">
        <f t="shared" si="11"/>
        <v>25.866740437192163</v>
      </c>
      <c r="G110" s="34">
        <f t="shared" si="11"/>
        <v>25.866740437192163</v>
      </c>
      <c r="H110" s="34">
        <f t="shared" si="11"/>
        <v>27.454000000000001</v>
      </c>
      <c r="I110" s="34">
        <f>I43*1.06</f>
        <v>29.754200000000001</v>
      </c>
      <c r="J110" s="34">
        <f t="shared" si="11"/>
        <v>30.21</v>
      </c>
      <c r="K110" s="34">
        <f t="shared" si="11"/>
        <v>34.662000000000006</v>
      </c>
      <c r="L110" s="34">
        <f t="shared" si="11"/>
        <v>38.478000000000002</v>
      </c>
      <c r="M110" s="34">
        <f t="shared" si="12"/>
        <v>38.584000000000003</v>
      </c>
      <c r="N110" s="34">
        <f t="shared" si="8"/>
        <v>35.298000000000002</v>
      </c>
      <c r="O110" s="11">
        <f>SUM(C110:N110)/10</f>
        <v>32.980212749056896</v>
      </c>
    </row>
    <row r="111" spans="1:15" ht="18" x14ac:dyDescent="0.25">
      <c r="A111" s="8" t="s">
        <v>101</v>
      </c>
      <c r="B111" s="12" t="s">
        <v>102</v>
      </c>
      <c r="C111" s="34">
        <f t="shared" ref="C111:M125" si="13">C44*1.06</f>
        <v>56.264833305875669</v>
      </c>
      <c r="D111" s="34">
        <f t="shared" si="11"/>
        <v>54.857235458795714</v>
      </c>
      <c r="E111" s="34">
        <f t="shared" si="11"/>
        <v>50.010800000000003</v>
      </c>
      <c r="F111" s="34">
        <f t="shared" si="11"/>
        <v>31.936573789230852</v>
      </c>
      <c r="G111" s="34">
        <f t="shared" si="11"/>
        <v>31.936573789230852</v>
      </c>
      <c r="H111" s="34">
        <f t="shared" si="11"/>
        <v>35.054200000000002</v>
      </c>
      <c r="I111" s="13" t="s">
        <v>25</v>
      </c>
      <c r="J111" s="13" t="s">
        <v>25</v>
      </c>
      <c r="K111" s="34">
        <f t="shared" si="11"/>
        <v>37.736000000000004</v>
      </c>
      <c r="L111" s="34">
        <f t="shared" si="11"/>
        <v>41.022000000000006</v>
      </c>
      <c r="M111" s="34">
        <f t="shared" si="12"/>
        <v>37.736000000000004</v>
      </c>
      <c r="N111" s="34">
        <f t="shared" si="8"/>
        <v>45.050000000000004</v>
      </c>
      <c r="O111" s="19">
        <f>SUM(C111:N111)/10</f>
        <v>42.160421634313309</v>
      </c>
    </row>
    <row r="112" spans="1:15" ht="18" x14ac:dyDescent="0.25">
      <c r="A112" s="8" t="s">
        <v>103</v>
      </c>
      <c r="B112" s="12" t="s">
        <v>104</v>
      </c>
      <c r="C112" s="34">
        <f t="shared" si="13"/>
        <v>36.87206405747127</v>
      </c>
      <c r="D112" s="34">
        <f t="shared" si="11"/>
        <v>37.69375559510619</v>
      </c>
      <c r="E112" s="34">
        <f t="shared" si="11"/>
        <v>34.927000000000007</v>
      </c>
      <c r="F112" s="34">
        <f t="shared" si="11"/>
        <v>22.545915826844734</v>
      </c>
      <c r="G112" s="34">
        <f t="shared" si="11"/>
        <v>22.545915826844734</v>
      </c>
      <c r="H112" s="34">
        <f t="shared" si="11"/>
        <v>25.652000000000001</v>
      </c>
      <c r="I112" s="34">
        <f t="shared" si="11"/>
        <v>23.224600000000002</v>
      </c>
      <c r="J112" s="34">
        <f t="shared" si="11"/>
        <v>26.923999999999999</v>
      </c>
      <c r="K112" s="34">
        <f t="shared" si="11"/>
        <v>31.8</v>
      </c>
      <c r="L112" s="34">
        <f t="shared" si="11"/>
        <v>36.252000000000002</v>
      </c>
      <c r="M112" s="34">
        <f t="shared" si="12"/>
        <v>33.283999999999999</v>
      </c>
      <c r="N112" s="34">
        <f t="shared" si="8"/>
        <v>28.938000000000002</v>
      </c>
      <c r="O112" s="11">
        <f t="shared" si="5"/>
        <v>30.054937608855578</v>
      </c>
    </row>
    <row r="113" spans="1:15" ht="18" x14ac:dyDescent="0.25">
      <c r="A113" s="8" t="s">
        <v>105</v>
      </c>
      <c r="B113" s="12" t="s">
        <v>106</v>
      </c>
      <c r="C113" s="34">
        <f t="shared" si="13"/>
        <v>42.510940912874943</v>
      </c>
      <c r="D113" s="34">
        <f t="shared" si="11"/>
        <v>38.877380386220771</v>
      </c>
      <c r="E113" s="34">
        <f t="shared" si="11"/>
        <v>41.552000000000007</v>
      </c>
      <c r="F113" s="34">
        <f t="shared" si="11"/>
        <v>28.129842304728697</v>
      </c>
      <c r="G113" s="34">
        <f t="shared" si="11"/>
        <v>28.129842304728697</v>
      </c>
      <c r="H113" s="34">
        <f t="shared" si="11"/>
        <v>31.693999999999999</v>
      </c>
      <c r="I113" s="34">
        <f t="shared" si="11"/>
        <v>31.683400000000002</v>
      </c>
      <c r="J113" s="34">
        <f t="shared" si="11"/>
        <v>35.404000000000003</v>
      </c>
      <c r="K113" s="34">
        <f t="shared" si="11"/>
        <v>37.948</v>
      </c>
      <c r="L113" s="34">
        <f t="shared" si="11"/>
        <v>40.492000000000004</v>
      </c>
      <c r="M113" s="34">
        <f t="shared" si="12"/>
        <v>39.75</v>
      </c>
      <c r="N113" s="34">
        <f t="shared" si="8"/>
        <v>31.693999999999999</v>
      </c>
      <c r="O113" s="11">
        <f t="shared" si="5"/>
        <v>35.65545049237943</v>
      </c>
    </row>
    <row r="114" spans="1:15" ht="18" x14ac:dyDescent="0.25">
      <c r="A114" s="8" t="s">
        <v>107</v>
      </c>
      <c r="B114" s="12" t="s">
        <v>108</v>
      </c>
      <c r="C114" s="34">
        <f t="shared" si="13"/>
        <v>33.85829006848666</v>
      </c>
      <c r="D114" s="34">
        <f t="shared" si="11"/>
        <v>40.634344105851802</v>
      </c>
      <c r="E114" s="34">
        <f t="shared" si="11"/>
        <v>40.597999999999999</v>
      </c>
      <c r="F114" s="34">
        <f t="shared" si="11"/>
        <v>21.886802670145158</v>
      </c>
      <c r="G114" s="34">
        <f t="shared" si="11"/>
        <v>21.886802670145158</v>
      </c>
      <c r="H114" s="34">
        <f t="shared" si="11"/>
        <v>24.591999999999999</v>
      </c>
      <c r="I114" s="34">
        <f t="shared" si="11"/>
        <v>23.659200000000002</v>
      </c>
      <c r="J114" s="34">
        <f t="shared" si="11"/>
        <v>29.468000000000004</v>
      </c>
      <c r="K114" s="34">
        <f t="shared" si="11"/>
        <v>34.980000000000004</v>
      </c>
      <c r="L114" s="34">
        <f t="shared" si="11"/>
        <v>37.206000000000003</v>
      </c>
      <c r="M114" s="34">
        <f t="shared" si="12"/>
        <v>30.103999999999999</v>
      </c>
      <c r="N114" s="34">
        <f t="shared" si="8"/>
        <v>24.591999999999999</v>
      </c>
      <c r="O114" s="11">
        <f t="shared" si="5"/>
        <v>30.288786626219068</v>
      </c>
    </row>
    <row r="115" spans="1:15" ht="18" x14ac:dyDescent="0.25">
      <c r="A115" s="8" t="s">
        <v>109</v>
      </c>
      <c r="B115" s="12" t="s">
        <v>138</v>
      </c>
      <c r="C115" s="34">
        <f t="shared" si="13"/>
        <v>44.675675309169293</v>
      </c>
      <c r="D115" s="34">
        <f t="shared" si="11"/>
        <v>44.438392040887727</v>
      </c>
      <c r="E115" s="34">
        <f t="shared" si="11"/>
        <v>46.523400000000002</v>
      </c>
      <c r="F115" s="34">
        <f t="shared" si="11"/>
        <v>31.093382765413626</v>
      </c>
      <c r="G115" s="34">
        <f t="shared" si="11"/>
        <v>31.093382765413626</v>
      </c>
      <c r="H115" s="34">
        <f t="shared" si="11"/>
        <v>37.449800000000003</v>
      </c>
      <c r="I115" s="34">
        <f t="shared" si="11"/>
        <v>40.947800000000008</v>
      </c>
      <c r="J115" s="34">
        <f t="shared" si="11"/>
        <v>35.933999999999997</v>
      </c>
      <c r="K115" s="34">
        <f t="shared" si="11"/>
        <v>47.594000000000001</v>
      </c>
      <c r="L115" s="34">
        <f t="shared" si="11"/>
        <v>52.893999999999998</v>
      </c>
      <c r="M115" s="34">
        <f t="shared" si="12"/>
        <v>37.842000000000006</v>
      </c>
      <c r="N115" s="34">
        <f t="shared" si="8"/>
        <v>29.786000000000001</v>
      </c>
      <c r="O115" s="19">
        <f t="shared" si="5"/>
        <v>40.022652740073688</v>
      </c>
    </row>
    <row r="116" spans="1:15" ht="18" x14ac:dyDescent="0.25">
      <c r="A116" s="8" t="s">
        <v>111</v>
      </c>
      <c r="B116" s="12" t="s">
        <v>112</v>
      </c>
      <c r="C116" s="34">
        <f t="shared" si="13"/>
        <v>35.211191688501039</v>
      </c>
      <c r="D116" s="34">
        <f t="shared" si="11"/>
        <v>45.129577885105753</v>
      </c>
      <c r="E116" s="34">
        <f t="shared" si="11"/>
        <v>36.909200000000006</v>
      </c>
      <c r="F116" s="34">
        <f t="shared" si="11"/>
        <v>26.409199673733717</v>
      </c>
      <c r="G116" s="34">
        <f t="shared" si="11"/>
        <v>26.409199673733717</v>
      </c>
      <c r="H116" s="34">
        <f t="shared" si="11"/>
        <v>28.302</v>
      </c>
      <c r="I116" s="34">
        <f t="shared" si="11"/>
        <v>29.648199999999999</v>
      </c>
      <c r="J116" s="34">
        <f t="shared" si="11"/>
        <v>32.542000000000002</v>
      </c>
      <c r="K116" s="34">
        <f t="shared" si="11"/>
        <v>36.146000000000001</v>
      </c>
      <c r="L116" s="34">
        <f t="shared" si="11"/>
        <v>35.933999999999997</v>
      </c>
      <c r="M116" s="34">
        <f t="shared" si="12"/>
        <v>33.496000000000002</v>
      </c>
      <c r="N116" s="34">
        <f t="shared" si="8"/>
        <v>28.513999999999999</v>
      </c>
      <c r="O116" s="11">
        <f t="shared" si="5"/>
        <v>32.887547410089525</v>
      </c>
    </row>
    <row r="117" spans="1:15" ht="18" x14ac:dyDescent="0.25">
      <c r="A117" s="8" t="s">
        <v>113</v>
      </c>
      <c r="B117" s="12" t="s">
        <v>114</v>
      </c>
      <c r="C117" s="34">
        <f t="shared" si="13"/>
        <v>47.814854520805852</v>
      </c>
      <c r="D117" s="34">
        <f t="shared" si="13"/>
        <v>44.485316667999783</v>
      </c>
      <c r="E117" s="34">
        <f t="shared" si="13"/>
        <v>43.110200000000006</v>
      </c>
      <c r="F117" s="34">
        <f t="shared" si="13"/>
        <v>27.176256067860908</v>
      </c>
      <c r="G117" s="34">
        <f t="shared" si="13"/>
        <v>27.176256067860908</v>
      </c>
      <c r="H117" s="34">
        <f t="shared" si="13"/>
        <v>31.058000000000003</v>
      </c>
      <c r="I117" s="34">
        <f t="shared" si="13"/>
        <v>30.358400000000003</v>
      </c>
      <c r="J117" s="34">
        <f t="shared" si="13"/>
        <v>34.450000000000003</v>
      </c>
      <c r="K117" s="34">
        <f t="shared" si="13"/>
        <v>38.690000000000005</v>
      </c>
      <c r="L117" s="34">
        <f t="shared" si="13"/>
        <v>43.353999999999999</v>
      </c>
      <c r="M117" s="34">
        <f t="shared" si="12"/>
        <v>31.270000000000003</v>
      </c>
      <c r="N117" s="34">
        <f t="shared" si="8"/>
        <v>33.39</v>
      </c>
      <c r="O117" s="11">
        <f t="shared" si="5"/>
        <v>36.027773610377288</v>
      </c>
    </row>
    <row r="118" spans="1:15" ht="18" x14ac:dyDescent="0.25">
      <c r="A118" s="8" t="s">
        <v>115</v>
      </c>
      <c r="B118" s="12" t="s">
        <v>116</v>
      </c>
      <c r="C118" s="34">
        <f t="shared" si="13"/>
        <v>40.807234171172915</v>
      </c>
      <c r="D118" s="34">
        <f t="shared" si="13"/>
        <v>39.717783661415623</v>
      </c>
      <c r="E118" s="34">
        <f t="shared" si="13"/>
        <v>42.050200000000004</v>
      </c>
      <c r="F118" s="34">
        <f t="shared" si="13"/>
        <v>26.393972747795711</v>
      </c>
      <c r="G118" s="34">
        <f t="shared" si="13"/>
        <v>26.393972747795711</v>
      </c>
      <c r="H118" s="34">
        <f t="shared" si="13"/>
        <v>29.998000000000001</v>
      </c>
      <c r="I118" s="34">
        <f t="shared" si="13"/>
        <v>31.333600000000001</v>
      </c>
      <c r="J118" s="34">
        <f t="shared" si="13"/>
        <v>34.662000000000006</v>
      </c>
      <c r="K118" s="13" t="s">
        <v>25</v>
      </c>
      <c r="L118" s="34">
        <f t="shared" si="13"/>
        <v>43.884</v>
      </c>
      <c r="M118" s="13" t="s">
        <v>25</v>
      </c>
      <c r="N118" s="34">
        <f t="shared" si="8"/>
        <v>30.103999999999999</v>
      </c>
      <c r="O118" s="11">
        <f>SUM(C118:N118)/10</f>
        <v>34.534476332817988</v>
      </c>
    </row>
    <row r="119" spans="1:15" ht="18" x14ac:dyDescent="0.25">
      <c r="A119" s="8" t="s">
        <v>117</v>
      </c>
      <c r="B119" s="12" t="s">
        <v>118</v>
      </c>
      <c r="C119" s="34">
        <f t="shared" si="13"/>
        <v>49.355106003156394</v>
      </c>
      <c r="D119" s="34">
        <f t="shared" si="13"/>
        <v>41.716834180778704</v>
      </c>
      <c r="E119" s="34">
        <f t="shared" si="13"/>
        <v>44.308</v>
      </c>
      <c r="F119" s="34">
        <f t="shared" si="13"/>
        <v>35.143760384600434</v>
      </c>
      <c r="G119" s="34">
        <f t="shared" si="13"/>
        <v>35.143760384600434</v>
      </c>
      <c r="H119" s="34">
        <f t="shared" si="13"/>
        <v>37.206000000000003</v>
      </c>
      <c r="I119" s="34">
        <f t="shared" si="13"/>
        <v>42.410600000000002</v>
      </c>
      <c r="J119" s="34">
        <f t="shared" si="13"/>
        <v>41.34</v>
      </c>
      <c r="K119" s="34">
        <f t="shared" si="13"/>
        <v>41.552000000000007</v>
      </c>
      <c r="L119" s="34">
        <f t="shared" si="13"/>
        <v>41.658000000000001</v>
      </c>
      <c r="M119" s="34">
        <f t="shared" si="13"/>
        <v>38.690000000000005</v>
      </c>
      <c r="N119" s="34">
        <f t="shared" si="8"/>
        <v>46.852000000000004</v>
      </c>
      <c r="O119" s="19">
        <f t="shared" si="5"/>
        <v>41.281338412761336</v>
      </c>
    </row>
    <row r="120" spans="1:15" ht="18" x14ac:dyDescent="0.25">
      <c r="A120" s="8" t="s">
        <v>119</v>
      </c>
      <c r="B120" s="12" t="s">
        <v>120</v>
      </c>
      <c r="C120" s="34">
        <f t="shared" si="13"/>
        <v>50.271766268353268</v>
      </c>
      <c r="D120" s="34">
        <f t="shared" si="13"/>
        <v>41.92756122428743</v>
      </c>
      <c r="E120" s="34">
        <f t="shared" si="13"/>
        <v>43.725000000000001</v>
      </c>
      <c r="F120" s="34">
        <f t="shared" si="13"/>
        <v>33.590598619254699</v>
      </c>
      <c r="G120" s="34">
        <f t="shared" si="13"/>
        <v>33.590598619254699</v>
      </c>
      <c r="H120" s="34">
        <f t="shared" si="13"/>
        <v>37.524000000000001</v>
      </c>
      <c r="I120" s="34">
        <f t="shared" si="13"/>
        <v>34.185000000000002</v>
      </c>
      <c r="J120" s="34">
        <f t="shared" si="13"/>
        <v>43.566000000000003</v>
      </c>
      <c r="K120" s="34">
        <f t="shared" si="13"/>
        <v>37.948</v>
      </c>
      <c r="L120" s="34">
        <f t="shared" si="13"/>
        <v>46.216000000000001</v>
      </c>
      <c r="M120" s="34">
        <f t="shared" si="13"/>
        <v>49.396000000000001</v>
      </c>
      <c r="N120" s="34">
        <f t="shared" si="8"/>
        <v>41.022000000000006</v>
      </c>
      <c r="O120" s="19">
        <f t="shared" si="5"/>
        <v>41.080210394262508</v>
      </c>
    </row>
    <row r="121" spans="1:15" ht="18" x14ac:dyDescent="0.25">
      <c r="A121" s="8" t="s">
        <v>121</v>
      </c>
      <c r="B121" s="12" t="s">
        <v>122</v>
      </c>
      <c r="C121" s="34">
        <f t="shared" si="13"/>
        <v>38.191950021549133</v>
      </c>
      <c r="D121" s="34">
        <f t="shared" si="13"/>
        <v>37.50310285714874</v>
      </c>
      <c r="E121" s="34">
        <f t="shared" si="13"/>
        <v>34.195599999999999</v>
      </c>
      <c r="F121" s="34">
        <f t="shared" si="13"/>
        <v>22.242732063946111</v>
      </c>
      <c r="G121" s="34">
        <f t="shared" si="13"/>
        <v>22.242732063946111</v>
      </c>
      <c r="H121" s="34">
        <f t="shared" si="13"/>
        <v>24.835800000000003</v>
      </c>
      <c r="I121" s="34">
        <f t="shared" si="13"/>
        <v>27.072400000000002</v>
      </c>
      <c r="J121" s="34">
        <f t="shared" si="13"/>
        <v>30.103999999999999</v>
      </c>
      <c r="K121" s="34">
        <f t="shared" si="13"/>
        <v>28.302</v>
      </c>
      <c r="L121" s="34">
        <f t="shared" si="13"/>
        <v>35.298000000000002</v>
      </c>
      <c r="M121" s="34">
        <f t="shared" si="13"/>
        <v>31.376000000000005</v>
      </c>
      <c r="N121" s="34">
        <f t="shared" si="8"/>
        <v>23.638000000000002</v>
      </c>
      <c r="O121" s="11">
        <f t="shared" si="5"/>
        <v>29.58352641721584</v>
      </c>
    </row>
    <row r="122" spans="1:15" ht="18" x14ac:dyDescent="0.25">
      <c r="A122" s="8" t="s">
        <v>123</v>
      </c>
      <c r="B122" s="12" t="s">
        <v>124</v>
      </c>
      <c r="C122" s="34">
        <f t="shared" si="13"/>
        <v>25.427770730396556</v>
      </c>
      <c r="D122" s="34">
        <f t="shared" si="13"/>
        <v>27.607513526158016</v>
      </c>
      <c r="E122" s="34">
        <f t="shared" si="13"/>
        <v>26.648400000000002</v>
      </c>
      <c r="F122" s="34">
        <f t="shared" si="13"/>
        <v>13.380445439481759</v>
      </c>
      <c r="G122" s="34">
        <f t="shared" si="13"/>
        <v>13.380445439481759</v>
      </c>
      <c r="H122" s="34">
        <f t="shared" si="13"/>
        <v>14.84</v>
      </c>
      <c r="I122" s="34">
        <f t="shared" si="13"/>
        <v>15.507800000000001</v>
      </c>
      <c r="J122" s="34">
        <f t="shared" si="13"/>
        <v>17.596000000000004</v>
      </c>
      <c r="K122" s="34">
        <f t="shared" si="13"/>
        <v>21.942</v>
      </c>
      <c r="L122" s="34">
        <f t="shared" si="13"/>
        <v>27.348000000000003</v>
      </c>
      <c r="M122" s="34">
        <f t="shared" si="13"/>
        <v>22.048000000000002</v>
      </c>
      <c r="N122" s="34">
        <f t="shared" si="8"/>
        <v>16.641999999999999</v>
      </c>
      <c r="O122" s="11">
        <f t="shared" si="5"/>
        <v>20.19736459462651</v>
      </c>
    </row>
    <row r="123" spans="1:15" ht="18" x14ac:dyDescent="0.25">
      <c r="A123" s="8" t="s">
        <v>125</v>
      </c>
      <c r="B123" s="12" t="s">
        <v>126</v>
      </c>
      <c r="C123" s="34">
        <f t="shared" si="13"/>
        <v>39.541503701332864</v>
      </c>
      <c r="D123" s="34">
        <f t="shared" si="13"/>
        <v>41.697203542037293</v>
      </c>
      <c r="E123" s="34">
        <f t="shared" si="13"/>
        <v>38.107000000000006</v>
      </c>
      <c r="F123" s="34">
        <f t="shared" si="13"/>
        <v>27.785333105381252</v>
      </c>
      <c r="G123" s="34">
        <f t="shared" si="13"/>
        <v>27.785333105381252</v>
      </c>
      <c r="H123" s="34">
        <f t="shared" si="13"/>
        <v>29.362000000000002</v>
      </c>
      <c r="I123" s="34">
        <f t="shared" si="13"/>
        <v>30.146400000000003</v>
      </c>
      <c r="J123" s="34">
        <f t="shared" si="13"/>
        <v>34.344000000000001</v>
      </c>
      <c r="K123" s="34">
        <f t="shared" si="13"/>
        <v>41.976000000000006</v>
      </c>
      <c r="L123" s="34">
        <f t="shared" si="13"/>
        <v>42.823999999999998</v>
      </c>
      <c r="M123" s="34">
        <f t="shared" si="13"/>
        <v>32.33</v>
      </c>
      <c r="N123" s="34">
        <f t="shared" si="8"/>
        <v>28.832000000000001</v>
      </c>
      <c r="O123" s="11">
        <f t="shared" si="5"/>
        <v>34.560897787844389</v>
      </c>
    </row>
    <row r="124" spans="1:15" ht="18" x14ac:dyDescent="0.25">
      <c r="A124" s="8" t="s">
        <v>127</v>
      </c>
      <c r="B124" s="12" t="s">
        <v>128</v>
      </c>
      <c r="C124" s="34">
        <f t="shared" si="13"/>
        <v>44.520602370810145</v>
      </c>
      <c r="D124" s="34">
        <f t="shared" si="13"/>
        <v>43.146084251454191</v>
      </c>
      <c r="E124" s="34">
        <f t="shared" si="13"/>
        <v>35.181399999999996</v>
      </c>
      <c r="F124" s="34">
        <f t="shared" si="13"/>
        <v>29.049167958235966</v>
      </c>
      <c r="G124" s="34">
        <f t="shared" si="13"/>
        <v>29.049167958235966</v>
      </c>
      <c r="H124" s="34">
        <f t="shared" si="13"/>
        <v>30.740000000000002</v>
      </c>
      <c r="I124" s="34">
        <f t="shared" si="13"/>
        <v>33.750399999999999</v>
      </c>
      <c r="J124" s="34">
        <f t="shared" si="13"/>
        <v>33.072000000000003</v>
      </c>
      <c r="K124" s="34">
        <f t="shared" si="13"/>
        <v>38.478000000000002</v>
      </c>
      <c r="L124" s="34">
        <f t="shared" si="13"/>
        <v>40.067999999999998</v>
      </c>
      <c r="M124" s="34">
        <f t="shared" si="13"/>
        <v>34.556000000000004</v>
      </c>
      <c r="N124" s="34">
        <f t="shared" si="8"/>
        <v>30.634</v>
      </c>
      <c r="O124" s="11">
        <f t="shared" si="5"/>
        <v>35.187068544894686</v>
      </c>
    </row>
    <row r="125" spans="1:15" ht="18" x14ac:dyDescent="0.25">
      <c r="A125" s="8" t="s">
        <v>129</v>
      </c>
      <c r="B125" s="12" t="s">
        <v>130</v>
      </c>
      <c r="C125" s="34">
        <f t="shared" si="13"/>
        <v>41.182343035592424</v>
      </c>
      <c r="D125" s="34">
        <f t="shared" si="13"/>
        <v>42.006494468571013</v>
      </c>
      <c r="E125" s="34">
        <f t="shared" si="13"/>
        <v>35.8598</v>
      </c>
      <c r="F125" s="34">
        <f t="shared" si="13"/>
        <v>26.1065645207158</v>
      </c>
      <c r="G125" s="34">
        <f t="shared" si="13"/>
        <v>26.1065645207158</v>
      </c>
      <c r="H125" s="34">
        <f t="shared" si="13"/>
        <v>31.376000000000005</v>
      </c>
      <c r="I125" s="34">
        <f t="shared" si="13"/>
        <v>31.789400000000001</v>
      </c>
      <c r="J125" s="34">
        <f t="shared" si="13"/>
        <v>32.966000000000001</v>
      </c>
      <c r="K125" s="34">
        <f t="shared" si="13"/>
        <v>38.796000000000006</v>
      </c>
      <c r="L125" s="34">
        <f t="shared" si="13"/>
        <v>37.736000000000004</v>
      </c>
      <c r="M125" s="34">
        <f t="shared" si="13"/>
        <v>35.404000000000003</v>
      </c>
      <c r="N125" s="34">
        <f t="shared" si="8"/>
        <v>28.938000000000002</v>
      </c>
      <c r="O125" s="11">
        <f t="shared" si="5"/>
        <v>34.022263878799585</v>
      </c>
    </row>
    <row r="126" spans="1:15" ht="18" x14ac:dyDescent="0.25">
      <c r="A126" s="23"/>
      <c r="B126" s="23"/>
      <c r="C126" s="24">
        <f>SUM(C70:C118)/45</f>
        <v>38.940223361993489</v>
      </c>
      <c r="D126" s="24">
        <f>SUM(D70:D118)/44</f>
        <v>42.763283228360137</v>
      </c>
      <c r="E126" s="24">
        <f t="shared" ref="E126:O126" si="14">SUM(E70:E118)/45</f>
        <v>36.895604971491764</v>
      </c>
      <c r="F126" s="24">
        <f t="shared" si="14"/>
        <v>26.988185686629695</v>
      </c>
      <c r="G126" s="24">
        <f t="shared" si="14"/>
        <v>27.533453529715796</v>
      </c>
      <c r="H126" s="24">
        <f t="shared" si="14"/>
        <v>29.212422222222227</v>
      </c>
      <c r="I126" s="24">
        <f t="shared" si="14"/>
        <v>29.997528888888894</v>
      </c>
      <c r="J126" s="24">
        <f t="shared" si="14"/>
        <v>31.041746666666672</v>
      </c>
      <c r="K126" s="24">
        <f t="shared" si="14"/>
        <v>35.601395555555555</v>
      </c>
      <c r="L126" s="24">
        <f t="shared" si="14"/>
        <v>37.16360000000001</v>
      </c>
      <c r="M126" s="24">
        <f t="shared" si="14"/>
        <v>35.373613333333346</v>
      </c>
      <c r="N126" s="24">
        <f t="shared" si="14"/>
        <v>31.437244444444449</v>
      </c>
      <c r="O126" s="24">
        <f t="shared" si="14"/>
        <v>35.134342508311143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Laura, Oswald</dc:creator>
  <cp:lastModifiedBy>Laura, Oswald</cp:lastModifiedBy>
  <dcterms:created xsi:type="dcterms:W3CDTF">2016-08-03T15:36:22Z</dcterms:created>
  <dcterms:modified xsi:type="dcterms:W3CDTF">2016-08-03T15:38:17Z</dcterms:modified>
</cp:coreProperties>
</file>