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73" i="1" l="1"/>
  <c r="N73" i="1"/>
  <c r="M73" i="1"/>
  <c r="L73" i="1"/>
  <c r="K73" i="1"/>
  <c r="J73" i="1"/>
  <c r="I73" i="1"/>
  <c r="H73" i="1"/>
  <c r="G73" i="1"/>
  <c r="F73" i="1"/>
  <c r="E73" i="1"/>
  <c r="D73" i="1"/>
  <c r="P73" i="1" s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O70" i="1"/>
  <c r="N70" i="1"/>
  <c r="M70" i="1"/>
  <c r="L70" i="1"/>
  <c r="K70" i="1"/>
  <c r="J70" i="1"/>
  <c r="I70" i="1"/>
  <c r="H70" i="1"/>
  <c r="G70" i="1"/>
  <c r="F70" i="1"/>
  <c r="P70" i="1" s="1"/>
  <c r="D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O67" i="1"/>
  <c r="N67" i="1"/>
  <c r="M67" i="1"/>
  <c r="L67" i="1"/>
  <c r="K67" i="1"/>
  <c r="J67" i="1"/>
  <c r="I67" i="1"/>
  <c r="H67" i="1"/>
  <c r="G67" i="1"/>
  <c r="F67" i="1"/>
  <c r="E67" i="1"/>
  <c r="D67" i="1"/>
  <c r="P67" i="1" s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O62" i="1"/>
  <c r="N62" i="1"/>
  <c r="M62" i="1"/>
  <c r="L62" i="1"/>
  <c r="I62" i="1"/>
  <c r="H62" i="1"/>
  <c r="G62" i="1"/>
  <c r="F62" i="1"/>
  <c r="E62" i="1"/>
  <c r="D62" i="1"/>
  <c r="P62" i="1" s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O57" i="1"/>
  <c r="N57" i="1"/>
  <c r="M57" i="1"/>
  <c r="L57" i="1"/>
  <c r="K57" i="1"/>
  <c r="J57" i="1"/>
  <c r="I57" i="1"/>
  <c r="H57" i="1"/>
  <c r="G57" i="1"/>
  <c r="F57" i="1"/>
  <c r="P57" i="1" s="1"/>
  <c r="E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N52" i="1"/>
  <c r="M52" i="1"/>
  <c r="L52" i="1"/>
  <c r="K52" i="1"/>
  <c r="J52" i="1"/>
  <c r="I52" i="1"/>
  <c r="H52" i="1"/>
  <c r="G52" i="1"/>
  <c r="F52" i="1"/>
  <c r="E52" i="1"/>
  <c r="P52" i="1" s="1"/>
  <c r="D52" i="1"/>
  <c r="O51" i="1"/>
  <c r="N51" i="1"/>
  <c r="M51" i="1"/>
  <c r="L51" i="1"/>
  <c r="K51" i="1"/>
  <c r="J51" i="1"/>
  <c r="I51" i="1"/>
  <c r="H51" i="1"/>
  <c r="G51" i="1"/>
  <c r="F51" i="1"/>
  <c r="P51" i="1" s="1"/>
  <c r="D51" i="1"/>
  <c r="O50" i="1"/>
  <c r="N50" i="1"/>
  <c r="M50" i="1"/>
  <c r="L50" i="1"/>
  <c r="K50" i="1"/>
  <c r="J50" i="1"/>
  <c r="I50" i="1"/>
  <c r="H50" i="1"/>
  <c r="G50" i="1"/>
  <c r="F50" i="1"/>
  <c r="E50" i="1"/>
  <c r="D50" i="1"/>
  <c r="P50" i="1" s="1"/>
  <c r="N49" i="1"/>
  <c r="M49" i="1"/>
  <c r="L49" i="1"/>
  <c r="K49" i="1"/>
  <c r="J49" i="1"/>
  <c r="I49" i="1"/>
  <c r="H49" i="1"/>
  <c r="G49" i="1"/>
  <c r="F49" i="1"/>
  <c r="E49" i="1"/>
  <c r="D49" i="1"/>
  <c r="P49" i="1" s="1"/>
  <c r="O48" i="1"/>
  <c r="N48" i="1"/>
  <c r="M48" i="1"/>
  <c r="L48" i="1"/>
  <c r="K48" i="1"/>
  <c r="J48" i="1"/>
  <c r="I48" i="1"/>
  <c r="H48" i="1"/>
  <c r="G48" i="1"/>
  <c r="F48" i="1"/>
  <c r="E48" i="1"/>
  <c r="D48" i="1"/>
  <c r="P48" i="1" s="1"/>
  <c r="O47" i="1"/>
  <c r="N47" i="1"/>
  <c r="M47" i="1"/>
  <c r="L47" i="1"/>
  <c r="K47" i="1"/>
  <c r="J47" i="1"/>
  <c r="I47" i="1"/>
  <c r="H47" i="1"/>
  <c r="G47" i="1"/>
  <c r="F47" i="1"/>
  <c r="E47" i="1"/>
  <c r="D47" i="1"/>
  <c r="P47" i="1" s="1"/>
  <c r="O46" i="1"/>
  <c r="N46" i="1"/>
  <c r="M46" i="1"/>
  <c r="L46" i="1"/>
  <c r="K46" i="1"/>
  <c r="J46" i="1"/>
  <c r="I46" i="1"/>
  <c r="H46" i="1"/>
  <c r="G46" i="1"/>
  <c r="F46" i="1"/>
  <c r="E46" i="1"/>
  <c r="D46" i="1"/>
  <c r="P46" i="1" s="1"/>
  <c r="N45" i="1"/>
  <c r="M45" i="1"/>
  <c r="K45" i="1"/>
  <c r="J45" i="1"/>
  <c r="J74" i="1" s="1"/>
  <c r="I45" i="1"/>
  <c r="I74" i="1" s="1"/>
  <c r="H45" i="1"/>
  <c r="G45" i="1"/>
  <c r="F45" i="1"/>
  <c r="P45" i="1" s="1"/>
  <c r="E45" i="1"/>
  <c r="O44" i="1"/>
  <c r="O74" i="1" s="1"/>
  <c r="N44" i="1"/>
  <c r="N74" i="1" s="1"/>
  <c r="M44" i="1"/>
  <c r="M74" i="1" s="1"/>
  <c r="L44" i="1"/>
  <c r="L74" i="1" s="1"/>
  <c r="K44" i="1"/>
  <c r="K74" i="1" s="1"/>
  <c r="H44" i="1"/>
  <c r="H74" i="1" s="1"/>
  <c r="G44" i="1"/>
  <c r="G74" i="1" s="1"/>
  <c r="F44" i="1"/>
  <c r="F74" i="1" s="1"/>
  <c r="E44" i="1"/>
  <c r="E74" i="1" s="1"/>
  <c r="D44" i="1"/>
  <c r="D74" i="1" s="1"/>
  <c r="O33" i="1"/>
  <c r="N33" i="1"/>
  <c r="M33" i="1"/>
  <c r="L33" i="1"/>
  <c r="K33" i="1"/>
  <c r="J33" i="1"/>
  <c r="I33" i="1"/>
  <c r="H33" i="1"/>
  <c r="G33" i="1"/>
  <c r="F33" i="1"/>
  <c r="E33" i="1"/>
  <c r="D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34" i="1" s="1"/>
  <c r="P44" i="1" l="1"/>
  <c r="P75" i="1" s="1"/>
</calcChain>
</file>

<file path=xl/sharedStrings.xml><?xml version="1.0" encoding="utf-8"?>
<sst xmlns="http://schemas.openxmlformats.org/spreadsheetml/2006/main" count="243" uniqueCount="86">
  <si>
    <t>Nitrogen Dioxide 2016</t>
  </si>
  <si>
    <t>Non bias adjusted data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</si>
  <si>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</si>
  <si>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</si>
  <si>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</si>
  <si>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</si>
  <si>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</si>
  <si>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</si>
  <si>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</si>
  <si>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</si>
  <si>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</si>
  <si>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</si>
  <si>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</si>
  <si>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</si>
  <si>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Averages</t>
  </si>
  <si>
    <t>Site 1</t>
  </si>
  <si>
    <t>179 Bath Road</t>
  </si>
  <si>
    <t>Missing</t>
  </si>
  <si>
    <t>Site 2</t>
  </si>
  <si>
    <t>261 London Road</t>
  </si>
  <si>
    <t>Site 3</t>
  </si>
  <si>
    <t>81 London Road</t>
  </si>
  <si>
    <t>Site 4</t>
  </si>
  <si>
    <t>Prestbury P.O.</t>
  </si>
  <si>
    <t>Site 5</t>
  </si>
  <si>
    <t>170 Prestbury Road</t>
  </si>
  <si>
    <t>Site 6</t>
  </si>
  <si>
    <t>113 Winchcombe Street</t>
  </si>
  <si>
    <t>Site 7</t>
  </si>
  <si>
    <t>Morris Hill Close</t>
  </si>
  <si>
    <t>Site 8</t>
  </si>
  <si>
    <t>Bus Stop - Tewkesbury Road</t>
  </si>
  <si>
    <t>Site 9</t>
  </si>
  <si>
    <t>264 Gloucester Road</t>
  </si>
  <si>
    <t>Site 10</t>
  </si>
  <si>
    <t>340 Gloucester Road</t>
  </si>
  <si>
    <t>Site 11</t>
  </si>
  <si>
    <t>P.E. Roundabout</t>
  </si>
  <si>
    <t>Site 12</t>
  </si>
  <si>
    <t>Ladies College</t>
  </si>
  <si>
    <t>Site 13</t>
  </si>
  <si>
    <t>50 St Georges Street</t>
  </si>
  <si>
    <t>Site 14</t>
  </si>
  <si>
    <t>2 Gloucester Road</t>
  </si>
  <si>
    <t>Site 15</t>
  </si>
  <si>
    <t>422 High St</t>
  </si>
  <si>
    <t>Site 16</t>
  </si>
  <si>
    <t>New Rutland</t>
  </si>
  <si>
    <t>Site 17</t>
  </si>
  <si>
    <t>2 Swindon Road</t>
  </si>
  <si>
    <t>Site 18</t>
  </si>
  <si>
    <t>22 St Paul's Road</t>
  </si>
  <si>
    <t>Site 19</t>
  </si>
  <si>
    <t>5 St Margarets Terrace</t>
  </si>
  <si>
    <t>Site 20</t>
  </si>
  <si>
    <t>Portland Street</t>
  </si>
  <si>
    <t>Site 21</t>
  </si>
  <si>
    <t>Winchcombe/Fairview</t>
  </si>
  <si>
    <t>Site 22</t>
  </si>
  <si>
    <t>21 All Saints Road</t>
  </si>
  <si>
    <t>Site 23</t>
  </si>
  <si>
    <t>40 Hewlett Road</t>
  </si>
  <si>
    <t>Site 24</t>
  </si>
  <si>
    <t>2 London Road</t>
  </si>
  <si>
    <t>Site 25</t>
  </si>
  <si>
    <t>YMCA - High St</t>
  </si>
  <si>
    <t>Site 26</t>
  </si>
  <si>
    <t>8a Bath Road</t>
  </si>
  <si>
    <t>Site 27</t>
  </si>
  <si>
    <t>15 College Road</t>
  </si>
  <si>
    <t>Site 28</t>
  </si>
  <si>
    <t>Co-location - 1</t>
  </si>
  <si>
    <t>Site 29</t>
  </si>
  <si>
    <t>Co-location - 2</t>
  </si>
  <si>
    <t>Site 30</t>
  </si>
  <si>
    <t>Co-location - 3</t>
  </si>
  <si>
    <t>Monthly averages (unbiased)</t>
  </si>
  <si>
    <t>Average for AQMA (unbiased)</t>
  </si>
  <si>
    <t>Units = ug/m3</t>
  </si>
  <si>
    <t>OVER 40 ug/m3</t>
  </si>
  <si>
    <t xml:space="preserve">Bias Adjustment used = </t>
  </si>
  <si>
    <t>OVER 50 ug/m3</t>
  </si>
  <si>
    <t>OVER 60 ug/m3</t>
  </si>
  <si>
    <t>OVER 70 ug/m3</t>
  </si>
  <si>
    <t>Bias adjusted data</t>
  </si>
  <si>
    <t>Average of the average per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</si>
</sst>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339933"/>
      <name val="Arial"/>
      <family val="2"/>
    </font>
    <font>
      <sz val="14"/>
      <color rgb="FF000000"/>
      <name val="Arial"/>
      <family val="2"/>
    </font>
    <font>
      <b/>
      <sz val="14"/>
      <color rgb="FFFF0000"/>
      <name val="Arial"/>
      <family val="2"/>
    </font>
    <font>
      <sz val="10"/>
      <name val="MS Sans Serif"/>
      <family val="2"/>
    </font>
    <font>
      <sz val="14"/>
      <name val="MS Sans Serif"/>
      <family val="2"/>
    </font>
    <font>
      <b/>
      <sz val="14"/>
      <name val="MS Sans Serif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0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quotePrefix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5" fillId="3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2" fontId="2" fillId="4" borderId="1" xfId="0" applyNumberFormat="1" applyFont="1" applyFill="1" applyBorder="1" applyAlignment="1">
      <alignment horizontal="center"/>
    </xf>
    <xf numFmtId="2" fontId="9" fillId="5" borderId="1" xfId="1" applyNumberFormat="1" applyFont="1" applyFill="1" applyBorder="1" applyAlignment="1">
      <alignment horizontal="center"/>
    </xf>
    <xf numFmtId="0" fontId="1" fillId="3" borderId="1" xfId="0" applyFont="1" applyFill="1" applyBorder="1"/>
    <xf numFmtId="2" fontId="9" fillId="4" borderId="1" xfId="1" applyNumberFormat="1" applyFont="1" applyFill="1" applyBorder="1" applyAlignment="1">
      <alignment horizontal="center"/>
    </xf>
    <xf numFmtId="2" fontId="9" fillId="6" borderId="1" xfId="1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" fillId="7" borderId="1" xfId="0" applyFont="1" applyFill="1" applyBorder="1"/>
    <xf numFmtId="2" fontId="1" fillId="2" borderId="2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2" fontId="1" fillId="0" borderId="0" xfId="0" applyNumberFormat="1" applyFont="1" applyFill="1" applyBorder="1"/>
    <xf numFmtId="2" fontId="10" fillId="0" borderId="0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11" fillId="6" borderId="0" xfId="0" applyFont="1" applyFill="1" applyBorder="1"/>
    <xf numFmtId="0" fontId="1" fillId="8" borderId="0" xfId="0" applyFont="1" applyFill="1" applyBorder="1"/>
    <xf numFmtId="2" fontId="1" fillId="0" borderId="1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4" borderId="1" xfId="1" applyNumberFormat="1" applyFont="1" applyFill="1" applyBorder="1" applyAlignment="1">
      <alignment horizontal="center"/>
    </xf>
    <xf numFmtId="2" fontId="1" fillId="4" borderId="1" xfId="1" applyNumberFormat="1" applyFont="1" applyFill="1" applyBorder="1" applyAlignment="1">
      <alignment horizontal="center"/>
    </xf>
    <xf numFmtId="2" fontId="2" fillId="6" borderId="1" xfId="1" applyNumberFormat="1" applyFont="1" applyFill="1" applyBorder="1" applyAlignment="1">
      <alignment horizontal="center"/>
    </xf>
    <xf numFmtId="164" fontId="1" fillId="2" borderId="0" xfId="0" applyNumberFormat="1" applyFont="1" applyFill="1" applyBorder="1"/>
  </cellXfs>
  <cellStyles count="2">
    <cellStyle name="Normal" xfId="0" builtinId="0"/>
    <cellStyle name="Normal_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workbookViewId="0">
      <selection activeCell="Q4" sqref="Q4"/>
    </sheetView>
  </sheetViews>
  <sheetFormatPr defaultRowHeight="15" x14ac:dyDescent="0.25"/>
  <cols>
    <col min="3" max="3" width="37.42578125" bestFit="1" customWidth="1"/>
    <col min="4" max="4" width="32.140625" bestFit="1" customWidth="1"/>
    <col min="5" max="5" width="12" bestFit="1" customWidth="1"/>
    <col min="6" max="6" width="8.5703125" bestFit="1" customWidth="1"/>
    <col min="7" max="7" width="21.7109375" bestFit="1" customWidth="1"/>
    <col min="8" max="8" width="8.28515625" bestFit="1" customWidth="1"/>
    <col min="9" max="11" width="11.7109375" bestFit="1" customWidth="1"/>
    <col min="12" max="12" width="15" bestFit="1" customWidth="1"/>
    <col min="13" max="13" width="11.140625" bestFit="1" customWidth="1"/>
    <col min="14" max="14" width="14" bestFit="1" customWidth="1"/>
    <col min="15" max="15" width="14.28515625" bestFit="1" customWidth="1"/>
    <col min="16" max="16" width="12.85546875" bestFit="1" customWidth="1"/>
  </cols>
  <sheetData>
    <row r="1" spans="1:17" ht="18" x14ac:dyDescent="0.25">
      <c r="A1" s="1"/>
      <c r="B1" s="1"/>
      <c r="C1" s="1" t="s">
        <v>0</v>
      </c>
      <c r="D1" s="2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1"/>
    </row>
    <row r="2" spans="1:17" ht="18" x14ac:dyDescent="0.25">
      <c r="A2" s="4"/>
      <c r="B2" s="4"/>
      <c r="C2" s="5"/>
      <c r="D2" s="6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8" t="s">
        <v>14</v>
      </c>
      <c r="Q2" s="9"/>
    </row>
    <row r="3" spans="1:17" ht="19.5" x14ac:dyDescent="0.35">
      <c r="A3" s="10" t="s">
        <v>15</v>
      </c>
      <c r="B3" s="10" t="s">
        <v>15</v>
      </c>
      <c r="C3" s="10" t="s">
        <v>16</v>
      </c>
      <c r="D3" s="11">
        <v>34.75</v>
      </c>
      <c r="E3" s="11">
        <v>28.06</v>
      </c>
      <c r="F3" s="11">
        <v>31.05</v>
      </c>
      <c r="G3" s="11">
        <v>28.23</v>
      </c>
      <c r="H3" s="11">
        <v>26.83</v>
      </c>
      <c r="I3" s="12" t="s">
        <v>17</v>
      </c>
      <c r="J3" s="12" t="s">
        <v>17</v>
      </c>
      <c r="K3" s="11">
        <v>22.97</v>
      </c>
      <c r="L3" s="11">
        <v>26.52</v>
      </c>
      <c r="M3" s="11">
        <v>29.96</v>
      </c>
      <c r="N3" s="11">
        <v>34.779198731807483</v>
      </c>
      <c r="O3" s="13">
        <v>38.43</v>
      </c>
      <c r="P3" s="14">
        <f>SUM(D3:O3)/10</f>
        <v>30.157919873180752</v>
      </c>
      <c r="Q3" s="15"/>
    </row>
    <row r="4" spans="1:17" ht="18" x14ac:dyDescent="0.25">
      <c r="A4" s="10" t="s">
        <v>18</v>
      </c>
      <c r="B4" s="10" t="s">
        <v>18</v>
      </c>
      <c r="C4" s="10" t="s">
        <v>19</v>
      </c>
      <c r="D4" s="12" t="s">
        <v>17</v>
      </c>
      <c r="E4" s="11">
        <v>22.58</v>
      </c>
      <c r="F4" s="11">
        <v>25.87</v>
      </c>
      <c r="G4" s="11">
        <v>22.93</v>
      </c>
      <c r="H4" s="11">
        <v>23.93</v>
      </c>
      <c r="I4" s="11">
        <v>21.37</v>
      </c>
      <c r="J4" s="11">
        <v>20.71</v>
      </c>
      <c r="K4" s="11">
        <v>21.21</v>
      </c>
      <c r="L4" s="12" t="s">
        <v>17</v>
      </c>
      <c r="M4" s="11">
        <v>26.28</v>
      </c>
      <c r="N4" s="11">
        <v>31.309277807137313</v>
      </c>
      <c r="O4" s="12" t="s">
        <v>17</v>
      </c>
      <c r="P4" s="14">
        <f>SUM(D4:O4)/9</f>
        <v>24.021030867459704</v>
      </c>
      <c r="Q4" s="15"/>
    </row>
    <row r="5" spans="1:17" ht="19.5" x14ac:dyDescent="0.35">
      <c r="A5" s="10" t="s">
        <v>20</v>
      </c>
      <c r="B5" s="10" t="s">
        <v>20</v>
      </c>
      <c r="C5" s="10" t="s">
        <v>21</v>
      </c>
      <c r="D5" s="16">
        <v>42.73</v>
      </c>
      <c r="E5" s="11">
        <v>32.409999999999997</v>
      </c>
      <c r="F5" s="11">
        <v>36.74</v>
      </c>
      <c r="G5" s="11">
        <v>39.1</v>
      </c>
      <c r="H5" s="11">
        <v>37.35</v>
      </c>
      <c r="I5" s="11">
        <v>33.49</v>
      </c>
      <c r="J5" s="11">
        <v>34.119999999999997</v>
      </c>
      <c r="K5" s="11">
        <v>34.28</v>
      </c>
      <c r="L5" s="16">
        <v>43.03</v>
      </c>
      <c r="M5" s="16">
        <v>40.909999999999997</v>
      </c>
      <c r="N5" s="16">
        <v>41.790903908089241</v>
      </c>
      <c r="O5" s="17">
        <v>54.8</v>
      </c>
      <c r="P5" s="14">
        <f t="shared" ref="P5:P32" si="0">SUM(D5:O5)/12</f>
        <v>39.229241992340768</v>
      </c>
      <c r="Q5" s="15"/>
    </row>
    <row r="6" spans="1:17" ht="19.5" x14ac:dyDescent="0.35">
      <c r="A6" s="10" t="s">
        <v>22</v>
      </c>
      <c r="B6" s="10" t="s">
        <v>22</v>
      </c>
      <c r="C6" s="18" t="s">
        <v>23</v>
      </c>
      <c r="D6" s="16">
        <v>40.57</v>
      </c>
      <c r="E6" s="11">
        <v>27.43</v>
      </c>
      <c r="F6" s="11">
        <v>30.25</v>
      </c>
      <c r="G6" s="11">
        <v>31.79</v>
      </c>
      <c r="H6" s="11">
        <v>31.48</v>
      </c>
      <c r="I6" s="11">
        <v>27.71</v>
      </c>
      <c r="J6" s="11">
        <v>33.130000000000003</v>
      </c>
      <c r="K6" s="11">
        <v>29.65</v>
      </c>
      <c r="L6" s="11">
        <v>32.04</v>
      </c>
      <c r="M6" s="11">
        <v>34.36</v>
      </c>
      <c r="N6" s="16">
        <v>42.193693457673433</v>
      </c>
      <c r="O6" s="19">
        <v>41.52</v>
      </c>
      <c r="P6" s="14">
        <f t="shared" si="0"/>
        <v>33.51030778813945</v>
      </c>
      <c r="Q6" s="3"/>
    </row>
    <row r="7" spans="1:17" ht="19.5" x14ac:dyDescent="0.35">
      <c r="A7" s="10" t="s">
        <v>24</v>
      </c>
      <c r="B7" s="10" t="s">
        <v>24</v>
      </c>
      <c r="C7" s="18" t="s">
        <v>25</v>
      </c>
      <c r="D7" s="11">
        <v>25.56</v>
      </c>
      <c r="E7" s="11">
        <v>24.65</v>
      </c>
      <c r="F7" s="11">
        <v>21.71</v>
      </c>
      <c r="G7" s="11">
        <v>22.51</v>
      </c>
      <c r="H7" s="11">
        <v>19.170000000000002</v>
      </c>
      <c r="I7" s="11">
        <v>16.88</v>
      </c>
      <c r="J7" s="11">
        <v>17.03</v>
      </c>
      <c r="K7" s="11">
        <v>17.559999999999999</v>
      </c>
      <c r="L7" s="11">
        <v>18.170000000000002</v>
      </c>
      <c r="M7" s="11">
        <v>27.06</v>
      </c>
      <c r="N7" s="11">
        <v>30.224894518012764</v>
      </c>
      <c r="O7" s="13">
        <v>34.090000000000003</v>
      </c>
      <c r="P7" s="14">
        <f t="shared" si="0"/>
        <v>22.88457454316773</v>
      </c>
      <c r="Q7" s="3"/>
    </row>
    <row r="8" spans="1:17" ht="18" x14ac:dyDescent="0.25">
      <c r="A8" s="10" t="s">
        <v>26</v>
      </c>
      <c r="B8" s="10" t="s">
        <v>26</v>
      </c>
      <c r="C8" s="18" t="s">
        <v>27</v>
      </c>
      <c r="D8" s="11">
        <v>33.369999999999997</v>
      </c>
      <c r="E8" s="11">
        <v>28.33</v>
      </c>
      <c r="F8" s="11">
        <v>27.78</v>
      </c>
      <c r="G8" s="11">
        <v>26.63</v>
      </c>
      <c r="H8" s="11">
        <v>25.88</v>
      </c>
      <c r="I8" s="11">
        <v>22.67</v>
      </c>
      <c r="J8" s="11">
        <v>21.61</v>
      </c>
      <c r="K8" s="11">
        <v>21.65</v>
      </c>
      <c r="L8" s="11">
        <v>25.43</v>
      </c>
      <c r="M8" s="11">
        <v>23.05</v>
      </c>
      <c r="N8" s="11">
        <v>34.761562941606414</v>
      </c>
      <c r="O8" s="12" t="s">
        <v>17</v>
      </c>
      <c r="P8" s="14">
        <f>SUM(D8:O8)/11</f>
        <v>26.469232994691492</v>
      </c>
      <c r="Q8" s="3"/>
    </row>
    <row r="9" spans="1:17" ht="19.5" x14ac:dyDescent="0.35">
      <c r="A9" s="10" t="s">
        <v>28</v>
      </c>
      <c r="B9" s="10" t="s">
        <v>28</v>
      </c>
      <c r="C9" s="18" t="s">
        <v>29</v>
      </c>
      <c r="D9" s="11">
        <v>26.84</v>
      </c>
      <c r="E9" s="11">
        <v>26.23</v>
      </c>
      <c r="F9" s="11">
        <v>26.52</v>
      </c>
      <c r="G9" s="11">
        <v>24.39</v>
      </c>
      <c r="H9" s="11">
        <v>22.41</v>
      </c>
      <c r="I9" s="11">
        <v>19.940000000000001</v>
      </c>
      <c r="J9" s="11">
        <v>20.52</v>
      </c>
      <c r="K9" s="11">
        <v>20.16</v>
      </c>
      <c r="L9" s="11">
        <v>21.41</v>
      </c>
      <c r="M9" s="11">
        <v>24.93</v>
      </c>
      <c r="N9" s="11">
        <v>35.910206454097704</v>
      </c>
      <c r="O9" s="13">
        <v>35.25</v>
      </c>
      <c r="P9" s="14">
        <f t="shared" si="0"/>
        <v>25.375850537841476</v>
      </c>
      <c r="Q9" s="3"/>
    </row>
    <row r="10" spans="1:17" ht="19.5" x14ac:dyDescent="0.35">
      <c r="A10" s="10" t="s">
        <v>30</v>
      </c>
      <c r="B10" s="10" t="s">
        <v>30</v>
      </c>
      <c r="C10" s="18" t="s">
        <v>31</v>
      </c>
      <c r="D10" s="11">
        <v>29.95</v>
      </c>
      <c r="E10" s="12" t="s">
        <v>17</v>
      </c>
      <c r="F10" s="11">
        <v>25.85</v>
      </c>
      <c r="G10" s="11">
        <v>30.06</v>
      </c>
      <c r="H10" s="11">
        <v>27.05</v>
      </c>
      <c r="I10" s="11">
        <v>24.27</v>
      </c>
      <c r="J10" s="11">
        <v>20.51</v>
      </c>
      <c r="K10" s="11">
        <v>25.49</v>
      </c>
      <c r="L10" s="11">
        <v>26.26</v>
      </c>
      <c r="M10" s="11">
        <v>29.75</v>
      </c>
      <c r="N10" s="11">
        <v>34.122081800477808</v>
      </c>
      <c r="O10" s="13">
        <v>35.93</v>
      </c>
      <c r="P10" s="14">
        <f>SUM(D10:O10)/11</f>
        <v>28.112916527316166</v>
      </c>
      <c r="Q10" s="3"/>
    </row>
    <row r="11" spans="1:17" ht="18" x14ac:dyDescent="0.25">
      <c r="A11" s="10" t="s">
        <v>32</v>
      </c>
      <c r="B11" s="10" t="s">
        <v>32</v>
      </c>
      <c r="C11" s="18" t="s">
        <v>33</v>
      </c>
      <c r="D11" s="11">
        <v>33.799999999999997</v>
      </c>
      <c r="E11" s="11">
        <v>30.94</v>
      </c>
      <c r="F11" s="11">
        <v>34.17</v>
      </c>
      <c r="G11" s="11">
        <v>30.05</v>
      </c>
      <c r="H11" s="11">
        <v>28.64</v>
      </c>
      <c r="I11" s="11">
        <v>27.03</v>
      </c>
      <c r="J11" s="11">
        <v>31.1</v>
      </c>
      <c r="K11" s="11">
        <v>28.98</v>
      </c>
      <c r="L11" s="11">
        <v>30.91</v>
      </c>
      <c r="M11" s="11">
        <v>34.35</v>
      </c>
      <c r="N11" s="16">
        <v>40.7429461786286</v>
      </c>
      <c r="O11" s="12" t="s">
        <v>17</v>
      </c>
      <c r="P11" s="14">
        <f>SUM(D11:O11)/11</f>
        <v>31.882995107148055</v>
      </c>
      <c r="Q11" s="3"/>
    </row>
    <row r="12" spans="1:17" ht="19.5" x14ac:dyDescent="0.35">
      <c r="A12" s="10" t="s">
        <v>34</v>
      </c>
      <c r="B12" s="10" t="s">
        <v>34</v>
      </c>
      <c r="C12" s="18" t="s">
        <v>35</v>
      </c>
      <c r="D12" s="11">
        <v>38.909999999999997</v>
      </c>
      <c r="E12" s="11">
        <v>35.58</v>
      </c>
      <c r="F12" s="11">
        <v>32.97</v>
      </c>
      <c r="G12" s="11">
        <v>33.94</v>
      </c>
      <c r="H12" s="11">
        <v>31.3</v>
      </c>
      <c r="I12" s="11">
        <v>30.31</v>
      </c>
      <c r="J12" s="11">
        <v>31.11</v>
      </c>
      <c r="K12" s="11">
        <v>32.32</v>
      </c>
      <c r="L12" s="11">
        <v>36.729999999999997</v>
      </c>
      <c r="M12" s="11">
        <v>32.61</v>
      </c>
      <c r="N12" s="16">
        <v>43.944355258407853</v>
      </c>
      <c r="O12" s="19">
        <v>47.17</v>
      </c>
      <c r="P12" s="14">
        <f t="shared" si="0"/>
        <v>35.574529604867323</v>
      </c>
      <c r="Q12" s="3"/>
    </row>
    <row r="13" spans="1:17" ht="19.5" x14ac:dyDescent="0.35">
      <c r="A13" s="10" t="s">
        <v>36</v>
      </c>
      <c r="B13" s="10" t="s">
        <v>36</v>
      </c>
      <c r="C13" s="18" t="s">
        <v>37</v>
      </c>
      <c r="D13" s="11">
        <v>29.13</v>
      </c>
      <c r="E13" s="11">
        <v>26.56</v>
      </c>
      <c r="F13" s="11">
        <v>24.58</v>
      </c>
      <c r="G13" s="11">
        <v>17.38</v>
      </c>
      <c r="H13" s="11">
        <v>22.62</v>
      </c>
      <c r="I13" s="11">
        <v>21.12</v>
      </c>
      <c r="J13" s="11">
        <v>22.81</v>
      </c>
      <c r="K13" s="11">
        <v>23.9</v>
      </c>
      <c r="L13" s="11">
        <v>24.43</v>
      </c>
      <c r="M13" s="11">
        <v>25.88</v>
      </c>
      <c r="N13" s="11">
        <v>33.444668910149865</v>
      </c>
      <c r="O13" s="13">
        <v>33.58</v>
      </c>
      <c r="P13" s="14">
        <f t="shared" si="0"/>
        <v>25.452889075845821</v>
      </c>
      <c r="Q13" s="3"/>
    </row>
    <row r="14" spans="1:17" ht="19.5" x14ac:dyDescent="0.35">
      <c r="A14" s="10" t="s">
        <v>38</v>
      </c>
      <c r="B14" s="10" t="s">
        <v>38</v>
      </c>
      <c r="C14" s="10" t="s">
        <v>39</v>
      </c>
      <c r="D14" s="11">
        <v>36.46</v>
      </c>
      <c r="E14" s="11">
        <v>31.98</v>
      </c>
      <c r="F14" s="11">
        <v>31.85</v>
      </c>
      <c r="G14" s="11">
        <v>33.24</v>
      </c>
      <c r="H14" s="11">
        <v>30.46</v>
      </c>
      <c r="I14" s="11">
        <v>27.58</v>
      </c>
      <c r="J14" s="11">
        <v>29.28</v>
      </c>
      <c r="K14" s="11">
        <v>32.4</v>
      </c>
      <c r="L14" s="11">
        <v>35.25</v>
      </c>
      <c r="M14" s="11">
        <v>34.94</v>
      </c>
      <c r="N14" s="11">
        <v>38.39643247488911</v>
      </c>
      <c r="O14" s="13">
        <v>39.299999999999997</v>
      </c>
      <c r="P14" s="14">
        <f t="shared" si="0"/>
        <v>33.428036039574089</v>
      </c>
      <c r="Q14" s="3"/>
    </row>
    <row r="15" spans="1:17" ht="19.5" x14ac:dyDescent="0.35">
      <c r="A15" s="10" t="s">
        <v>40</v>
      </c>
      <c r="B15" s="10" t="s">
        <v>40</v>
      </c>
      <c r="C15" s="18" t="s">
        <v>41</v>
      </c>
      <c r="D15" s="11">
        <v>34.46</v>
      </c>
      <c r="E15" s="11">
        <v>28.01</v>
      </c>
      <c r="F15" s="11">
        <v>29.6</v>
      </c>
      <c r="G15" s="11">
        <v>30.92</v>
      </c>
      <c r="H15" s="11">
        <v>28.52</v>
      </c>
      <c r="I15" s="11">
        <v>24.93</v>
      </c>
      <c r="J15" s="11">
        <v>24.96</v>
      </c>
      <c r="K15" s="11">
        <v>25.04</v>
      </c>
      <c r="L15" s="11">
        <v>28.23</v>
      </c>
      <c r="M15" s="11">
        <v>31.21</v>
      </c>
      <c r="N15" s="11">
        <v>38.909613755355672</v>
      </c>
      <c r="O15" s="13">
        <v>39.89</v>
      </c>
      <c r="P15" s="14">
        <f t="shared" si="0"/>
        <v>30.389967812946306</v>
      </c>
      <c r="Q15" s="15"/>
    </row>
    <row r="16" spans="1:17" ht="19.5" x14ac:dyDescent="0.35">
      <c r="A16" s="10" t="s">
        <v>42</v>
      </c>
      <c r="B16" s="10" t="s">
        <v>42</v>
      </c>
      <c r="C16" s="18" t="s">
        <v>43</v>
      </c>
      <c r="D16" s="12" t="s">
        <v>17</v>
      </c>
      <c r="E16" s="11">
        <v>39.57</v>
      </c>
      <c r="F16" s="16">
        <v>40.119999999999997</v>
      </c>
      <c r="G16" s="16">
        <v>43.7</v>
      </c>
      <c r="H16" s="11">
        <v>39.340000000000003</v>
      </c>
      <c r="I16" s="11">
        <v>28.75</v>
      </c>
      <c r="J16" s="16">
        <v>45.7</v>
      </c>
      <c r="K16" s="11">
        <v>38.36</v>
      </c>
      <c r="L16" s="16">
        <v>46.13</v>
      </c>
      <c r="M16" s="16">
        <v>40.1</v>
      </c>
      <c r="N16" s="16">
        <v>48.653752100340881</v>
      </c>
      <c r="O16" s="20">
        <v>60.35</v>
      </c>
      <c r="P16" s="21">
        <f>SUM(E16:O16)/11</f>
        <v>42.797613827303728</v>
      </c>
      <c r="Q16" s="15"/>
    </row>
    <row r="17" spans="1:17" ht="19.5" x14ac:dyDescent="0.35">
      <c r="A17" s="10" t="s">
        <v>44</v>
      </c>
      <c r="B17" s="10" t="s">
        <v>44</v>
      </c>
      <c r="C17" s="18" t="s">
        <v>45</v>
      </c>
      <c r="D17" s="22">
        <v>54.8</v>
      </c>
      <c r="E17" s="16">
        <v>40.92</v>
      </c>
      <c r="F17" s="16">
        <v>42.66</v>
      </c>
      <c r="G17" s="16">
        <v>46.08</v>
      </c>
      <c r="H17" s="11">
        <v>37.01</v>
      </c>
      <c r="I17" s="16">
        <v>40.08</v>
      </c>
      <c r="J17" s="16">
        <v>43.11</v>
      </c>
      <c r="K17" s="16">
        <v>40.56</v>
      </c>
      <c r="L17" s="16">
        <v>46.51</v>
      </c>
      <c r="M17" s="16">
        <v>40.68</v>
      </c>
      <c r="N17" s="22">
        <v>52.412368898303654</v>
      </c>
      <c r="O17" s="17">
        <v>55.75</v>
      </c>
      <c r="P17" s="21">
        <f t="shared" si="0"/>
        <v>45.047697408191972</v>
      </c>
      <c r="Q17" s="3"/>
    </row>
    <row r="18" spans="1:17" ht="19.5" x14ac:dyDescent="0.35">
      <c r="A18" s="10" t="s">
        <v>46</v>
      </c>
      <c r="B18" s="10" t="s">
        <v>46</v>
      </c>
      <c r="C18" s="18" t="s">
        <v>47</v>
      </c>
      <c r="D18" s="16">
        <v>44.62</v>
      </c>
      <c r="E18" s="16">
        <v>40.97</v>
      </c>
      <c r="F18" s="11">
        <v>39.42</v>
      </c>
      <c r="G18" s="11">
        <v>36.54</v>
      </c>
      <c r="H18" s="11">
        <v>34.58</v>
      </c>
      <c r="I18" s="11">
        <v>31.84</v>
      </c>
      <c r="J18" s="11">
        <v>36.229999999999997</v>
      </c>
      <c r="K18" s="11">
        <v>38.04</v>
      </c>
      <c r="L18" s="16">
        <v>42.13</v>
      </c>
      <c r="M18" s="16">
        <v>40.51</v>
      </c>
      <c r="N18" s="16">
        <v>43.906183376184806</v>
      </c>
      <c r="O18" s="17">
        <v>56.36</v>
      </c>
      <c r="P18" s="21">
        <f t="shared" si="0"/>
        <v>40.428848614682067</v>
      </c>
      <c r="Q18" s="15"/>
    </row>
    <row r="19" spans="1:17" ht="19.5" x14ac:dyDescent="0.35">
      <c r="A19" s="10" t="s">
        <v>48</v>
      </c>
      <c r="B19" s="10" t="s">
        <v>48</v>
      </c>
      <c r="C19" s="18" t="s">
        <v>49</v>
      </c>
      <c r="D19" s="16">
        <v>43.88</v>
      </c>
      <c r="E19" s="11">
        <v>37.090000000000003</v>
      </c>
      <c r="F19" s="11">
        <v>36.93</v>
      </c>
      <c r="G19" s="11">
        <v>35.979999999999997</v>
      </c>
      <c r="H19" s="11">
        <v>34.619999999999997</v>
      </c>
      <c r="I19" s="11">
        <v>27.81</v>
      </c>
      <c r="J19" s="11">
        <v>30</v>
      </c>
      <c r="K19" s="11">
        <v>34.51</v>
      </c>
      <c r="L19" s="11">
        <v>39.409999999999997</v>
      </c>
      <c r="M19" s="11">
        <v>39.68</v>
      </c>
      <c r="N19" s="16">
        <v>45.906563553277365</v>
      </c>
      <c r="O19" s="19">
        <v>48.54</v>
      </c>
      <c r="P19" s="14">
        <f t="shared" si="0"/>
        <v>37.863046962773119</v>
      </c>
      <c r="Q19" s="15"/>
    </row>
    <row r="20" spans="1:17" ht="19.5" x14ac:dyDescent="0.35">
      <c r="A20" s="10" t="s">
        <v>50</v>
      </c>
      <c r="B20" s="10" t="s">
        <v>50</v>
      </c>
      <c r="C20" s="18" t="s">
        <v>51</v>
      </c>
      <c r="D20" s="11">
        <v>36.68</v>
      </c>
      <c r="E20" s="11">
        <v>31.52</v>
      </c>
      <c r="F20" s="11">
        <v>31.44</v>
      </c>
      <c r="G20" s="11">
        <v>29.78</v>
      </c>
      <c r="H20" s="11">
        <v>31.36</v>
      </c>
      <c r="I20" s="11">
        <v>22.97</v>
      </c>
      <c r="J20" s="11">
        <v>27.06</v>
      </c>
      <c r="K20" s="11">
        <v>26.39</v>
      </c>
      <c r="L20" s="11">
        <v>27.64</v>
      </c>
      <c r="M20" s="11">
        <v>27.64</v>
      </c>
      <c r="N20" s="16">
        <v>41.497081119686307</v>
      </c>
      <c r="O20" s="19">
        <v>45.73</v>
      </c>
      <c r="P20" s="14">
        <f t="shared" si="0"/>
        <v>31.642256759973861</v>
      </c>
      <c r="Q20" s="15"/>
    </row>
    <row r="21" spans="1:17" ht="19.5" x14ac:dyDescent="0.35">
      <c r="A21" s="10" t="s">
        <v>52</v>
      </c>
      <c r="B21" s="10" t="s">
        <v>52</v>
      </c>
      <c r="C21" s="18" t="s">
        <v>53</v>
      </c>
      <c r="D21" s="11">
        <v>34.67</v>
      </c>
      <c r="E21" s="11">
        <v>28.34</v>
      </c>
      <c r="F21" s="11">
        <v>38.68</v>
      </c>
      <c r="G21" s="11">
        <v>33.78</v>
      </c>
      <c r="H21" s="11">
        <v>30.17</v>
      </c>
      <c r="I21" s="11">
        <v>28.82</v>
      </c>
      <c r="J21" s="12" t="s">
        <v>17</v>
      </c>
      <c r="K21" s="12" t="s">
        <v>17</v>
      </c>
      <c r="L21" s="11">
        <v>28.47</v>
      </c>
      <c r="M21" s="11">
        <v>31.33</v>
      </c>
      <c r="N21" s="16">
        <v>40.624585622473091</v>
      </c>
      <c r="O21" s="19">
        <v>40.270000000000003</v>
      </c>
      <c r="P21" s="14">
        <f>SUM(D21:O21)/10</f>
        <v>33.515458562247304</v>
      </c>
      <c r="Q21" s="3"/>
    </row>
    <row r="22" spans="1:17" ht="19.5" x14ac:dyDescent="0.35">
      <c r="A22" s="10" t="s">
        <v>54</v>
      </c>
      <c r="B22" s="10" t="s">
        <v>54</v>
      </c>
      <c r="C22" s="18" t="s">
        <v>55</v>
      </c>
      <c r="D22" s="11">
        <v>37.020000000000003</v>
      </c>
      <c r="E22" s="11">
        <v>31.58</v>
      </c>
      <c r="F22" s="11">
        <v>34.1</v>
      </c>
      <c r="G22" s="11">
        <v>32.58</v>
      </c>
      <c r="H22" s="11">
        <v>34.51</v>
      </c>
      <c r="I22" s="11">
        <v>31.52</v>
      </c>
      <c r="J22" s="11">
        <v>30.93</v>
      </c>
      <c r="K22" s="11">
        <v>31.46</v>
      </c>
      <c r="L22" s="11">
        <v>35.39</v>
      </c>
      <c r="M22" s="11">
        <v>35.39</v>
      </c>
      <c r="N22" s="16">
        <v>42.863707804730197</v>
      </c>
      <c r="O22" s="19">
        <v>46.77</v>
      </c>
      <c r="P22" s="14">
        <f t="shared" si="0"/>
        <v>35.342808983727515</v>
      </c>
      <c r="Q22" s="15"/>
    </row>
    <row r="23" spans="1:17" ht="19.5" x14ac:dyDescent="0.35">
      <c r="A23" s="10" t="s">
        <v>56</v>
      </c>
      <c r="B23" s="10" t="s">
        <v>56</v>
      </c>
      <c r="C23" s="18" t="s">
        <v>57</v>
      </c>
      <c r="D23" s="11">
        <v>37.979999999999997</v>
      </c>
      <c r="E23" s="11">
        <v>31.01</v>
      </c>
      <c r="F23" s="11">
        <v>31.13</v>
      </c>
      <c r="G23" s="11">
        <v>29.18</v>
      </c>
      <c r="H23" s="11">
        <v>27.81</v>
      </c>
      <c r="I23" s="11">
        <v>24.39</v>
      </c>
      <c r="J23" s="11">
        <v>28.99</v>
      </c>
      <c r="K23" s="11">
        <v>28.59</v>
      </c>
      <c r="L23" s="11">
        <v>35.28</v>
      </c>
      <c r="M23" s="11">
        <v>29.66</v>
      </c>
      <c r="N23" s="11">
        <v>39.089943873184943</v>
      </c>
      <c r="O23" s="13">
        <v>39.24</v>
      </c>
      <c r="P23" s="14">
        <f t="shared" si="0"/>
        <v>31.862495322765415</v>
      </c>
      <c r="Q23" s="15"/>
    </row>
    <row r="24" spans="1:17" ht="19.5" x14ac:dyDescent="0.35">
      <c r="A24" s="10" t="s">
        <v>58</v>
      </c>
      <c r="B24" s="10" t="s">
        <v>58</v>
      </c>
      <c r="C24" s="18" t="s">
        <v>59</v>
      </c>
      <c r="D24" s="11">
        <v>33.35</v>
      </c>
      <c r="E24" s="11">
        <v>29.68</v>
      </c>
      <c r="F24" s="11">
        <v>29.57</v>
      </c>
      <c r="G24" s="11">
        <v>28.72</v>
      </c>
      <c r="H24" s="11">
        <v>26.66</v>
      </c>
      <c r="I24" s="11">
        <v>22.34</v>
      </c>
      <c r="J24" s="11">
        <v>22.29</v>
      </c>
      <c r="K24" s="11">
        <v>22.68</v>
      </c>
      <c r="L24" s="11">
        <v>23.75</v>
      </c>
      <c r="M24" s="11">
        <v>28.66</v>
      </c>
      <c r="N24" s="11">
        <v>35.154282667175885</v>
      </c>
      <c r="O24" s="19">
        <v>41.37</v>
      </c>
      <c r="P24" s="14">
        <f t="shared" si="0"/>
        <v>28.685356888931324</v>
      </c>
      <c r="Q24" s="15"/>
    </row>
    <row r="25" spans="1:17" ht="19.5" x14ac:dyDescent="0.35">
      <c r="A25" s="10" t="s">
        <v>60</v>
      </c>
      <c r="B25" s="10" t="s">
        <v>60</v>
      </c>
      <c r="C25" s="18" t="s">
        <v>61</v>
      </c>
      <c r="D25" s="11">
        <v>35.26</v>
      </c>
      <c r="E25" s="11">
        <v>33.61</v>
      </c>
      <c r="F25" s="11">
        <v>33.67</v>
      </c>
      <c r="G25" s="11">
        <v>31.81</v>
      </c>
      <c r="H25" s="11">
        <v>26.61</v>
      </c>
      <c r="I25" s="11">
        <v>27.66</v>
      </c>
      <c r="J25" s="11">
        <v>29.23</v>
      </c>
      <c r="K25" s="11">
        <v>29.66</v>
      </c>
      <c r="L25" s="11">
        <v>30.87</v>
      </c>
      <c r="M25" s="11">
        <v>33.729999999999997</v>
      </c>
      <c r="N25" s="16">
        <v>41.009745917630703</v>
      </c>
      <c r="O25" s="19">
        <v>42.74</v>
      </c>
      <c r="P25" s="14">
        <f t="shared" si="0"/>
        <v>32.988312159802554</v>
      </c>
      <c r="Q25" s="15"/>
    </row>
    <row r="26" spans="1:17" ht="19.5" x14ac:dyDescent="0.35">
      <c r="A26" s="10" t="s">
        <v>62</v>
      </c>
      <c r="B26" s="10" t="s">
        <v>62</v>
      </c>
      <c r="C26" s="18" t="s">
        <v>63</v>
      </c>
      <c r="D26" s="11">
        <v>38.880000000000003</v>
      </c>
      <c r="E26" s="11">
        <v>34.83</v>
      </c>
      <c r="F26" s="16">
        <v>40.33</v>
      </c>
      <c r="G26" s="11">
        <v>35.729999999999997</v>
      </c>
      <c r="H26" s="11">
        <v>37.119999999999997</v>
      </c>
      <c r="I26" s="11">
        <v>35.93</v>
      </c>
      <c r="J26" s="11">
        <v>29.88</v>
      </c>
      <c r="K26" s="11">
        <v>29.47</v>
      </c>
      <c r="L26" s="11">
        <v>37.18</v>
      </c>
      <c r="M26" s="16">
        <v>41.85</v>
      </c>
      <c r="N26" s="16">
        <v>45.172539594890559</v>
      </c>
      <c r="O26" s="19">
        <v>45.4</v>
      </c>
      <c r="P26" s="14">
        <f t="shared" si="0"/>
        <v>37.647711632907551</v>
      </c>
      <c r="Q26" s="15"/>
    </row>
    <row r="27" spans="1:17" ht="19.5" x14ac:dyDescent="0.35">
      <c r="A27" s="10" t="s">
        <v>64</v>
      </c>
      <c r="B27" s="10" t="s">
        <v>64</v>
      </c>
      <c r="C27" s="18" t="s">
        <v>65</v>
      </c>
      <c r="D27" s="11">
        <v>35.950000000000003</v>
      </c>
      <c r="E27" s="11">
        <v>30.43</v>
      </c>
      <c r="F27" s="11">
        <v>32.15</v>
      </c>
      <c r="G27" s="11">
        <v>31.02</v>
      </c>
      <c r="H27" s="11">
        <v>30.08</v>
      </c>
      <c r="I27" s="11">
        <v>27.91</v>
      </c>
      <c r="J27" s="11">
        <v>25.61</v>
      </c>
      <c r="K27" s="11">
        <v>26.63</v>
      </c>
      <c r="L27" s="11">
        <v>32.47</v>
      </c>
      <c r="M27" s="11">
        <v>32.799999999999997</v>
      </c>
      <c r="N27" s="11">
        <v>39.808259907172697</v>
      </c>
      <c r="O27" s="19">
        <v>46.15</v>
      </c>
      <c r="P27" s="14">
        <f t="shared" si="0"/>
        <v>32.584021658931057</v>
      </c>
      <c r="Q27" s="15"/>
    </row>
    <row r="28" spans="1:17" ht="19.5" x14ac:dyDescent="0.35">
      <c r="A28" s="10" t="s">
        <v>66</v>
      </c>
      <c r="B28" s="10" t="s">
        <v>66</v>
      </c>
      <c r="C28" s="18" t="s">
        <v>67</v>
      </c>
      <c r="D28" s="11">
        <v>39.79</v>
      </c>
      <c r="E28" s="11">
        <v>35.06</v>
      </c>
      <c r="F28" s="11">
        <v>36.619999999999997</v>
      </c>
      <c r="G28" s="11">
        <v>36.71</v>
      </c>
      <c r="H28" s="11">
        <v>33.44</v>
      </c>
      <c r="I28" s="11">
        <v>34.590000000000003</v>
      </c>
      <c r="J28" s="11">
        <v>34.33</v>
      </c>
      <c r="K28" s="11">
        <v>33.119999999999997</v>
      </c>
      <c r="L28" s="11">
        <v>39.17</v>
      </c>
      <c r="M28" s="11">
        <v>38.97</v>
      </c>
      <c r="N28" s="16">
        <v>47.194486754091557</v>
      </c>
      <c r="O28" s="19">
        <v>47.17</v>
      </c>
      <c r="P28" s="14">
        <f t="shared" si="0"/>
        <v>38.013707229507638</v>
      </c>
      <c r="Q28" s="15"/>
    </row>
    <row r="29" spans="1:17" ht="19.5" x14ac:dyDescent="0.35">
      <c r="A29" s="10" t="s">
        <v>68</v>
      </c>
      <c r="B29" s="10" t="s">
        <v>68</v>
      </c>
      <c r="C29" s="18" t="s">
        <v>69</v>
      </c>
      <c r="D29" s="11">
        <v>30.27</v>
      </c>
      <c r="E29" s="12" t="s">
        <v>17</v>
      </c>
      <c r="F29" s="11">
        <v>30.96</v>
      </c>
      <c r="G29" s="11">
        <v>26.82</v>
      </c>
      <c r="H29" s="11">
        <v>24.13</v>
      </c>
      <c r="I29" s="11">
        <v>23.26</v>
      </c>
      <c r="J29" s="11">
        <v>22.29</v>
      </c>
      <c r="K29" s="11">
        <v>23.72</v>
      </c>
      <c r="L29" s="11">
        <v>27.99</v>
      </c>
      <c r="M29" s="11">
        <v>28.9</v>
      </c>
      <c r="N29" s="11">
        <v>31.111035374213227</v>
      </c>
      <c r="O29" s="13">
        <v>38.82</v>
      </c>
      <c r="P29" s="14">
        <f>SUM(D29:O29)/11</f>
        <v>28.024639579473931</v>
      </c>
      <c r="Q29" s="15"/>
    </row>
    <row r="30" spans="1:17" ht="19.5" x14ac:dyDescent="0.35">
      <c r="A30" s="10" t="s">
        <v>70</v>
      </c>
      <c r="B30" s="10" t="s">
        <v>70</v>
      </c>
      <c r="C30" s="18" t="s">
        <v>71</v>
      </c>
      <c r="D30" s="11">
        <v>35.74</v>
      </c>
      <c r="E30" s="11">
        <v>27.01</v>
      </c>
      <c r="F30" s="11">
        <v>35.630000000000003</v>
      </c>
      <c r="G30" s="11">
        <v>34.14</v>
      </c>
      <c r="H30" s="11">
        <v>26.63</v>
      </c>
      <c r="I30" s="11">
        <v>26.36</v>
      </c>
      <c r="J30" s="11">
        <v>28.62</v>
      </c>
      <c r="K30" s="11">
        <v>28.68</v>
      </c>
      <c r="L30" s="11">
        <v>31.99</v>
      </c>
      <c r="M30" s="11">
        <v>31.72</v>
      </c>
      <c r="N30" s="11">
        <v>38.424991645837579</v>
      </c>
      <c r="O30" s="19">
        <v>46</v>
      </c>
      <c r="P30" s="14">
        <f t="shared" si="0"/>
        <v>32.578749303819798</v>
      </c>
      <c r="Q30" s="15"/>
    </row>
    <row r="31" spans="1:17" ht="19.5" x14ac:dyDescent="0.35">
      <c r="A31" s="10" t="s">
        <v>72</v>
      </c>
      <c r="B31" s="10" t="s">
        <v>72</v>
      </c>
      <c r="C31" s="18" t="s">
        <v>73</v>
      </c>
      <c r="D31" s="11">
        <v>35.44</v>
      </c>
      <c r="E31" s="11">
        <v>32.520000000000003</v>
      </c>
      <c r="F31" s="11">
        <v>36.47</v>
      </c>
      <c r="G31" s="23">
        <v>32.81</v>
      </c>
      <c r="H31" s="11">
        <v>28.36</v>
      </c>
      <c r="I31" s="11">
        <v>28.2</v>
      </c>
      <c r="J31" s="11">
        <v>30.53</v>
      </c>
      <c r="K31" s="11">
        <v>29.68</v>
      </c>
      <c r="L31" s="11">
        <v>32.94</v>
      </c>
      <c r="M31" s="11">
        <v>33.94</v>
      </c>
      <c r="N31" s="16">
        <v>40.659048482681378</v>
      </c>
      <c r="O31" s="19">
        <v>45.27</v>
      </c>
      <c r="P31" s="14">
        <f t="shared" si="0"/>
        <v>33.901587373556787</v>
      </c>
      <c r="Q31" s="15"/>
    </row>
    <row r="32" spans="1:17" ht="19.5" x14ac:dyDescent="0.35">
      <c r="A32" s="10" t="s">
        <v>74</v>
      </c>
      <c r="B32" s="10" t="s">
        <v>74</v>
      </c>
      <c r="C32" s="18" t="s">
        <v>75</v>
      </c>
      <c r="D32" s="11">
        <v>34.659999999999997</v>
      </c>
      <c r="E32" s="11">
        <v>32.340000000000003</v>
      </c>
      <c r="F32" s="11">
        <v>30.31</v>
      </c>
      <c r="G32" s="23">
        <v>31.27</v>
      </c>
      <c r="H32" s="11">
        <v>30.49</v>
      </c>
      <c r="I32" s="11">
        <v>27.71</v>
      </c>
      <c r="J32" s="11">
        <v>28.88</v>
      </c>
      <c r="K32" s="11">
        <v>29.62</v>
      </c>
      <c r="L32" s="11">
        <v>32.229999999999997</v>
      </c>
      <c r="M32" s="11">
        <v>29.38</v>
      </c>
      <c r="N32" s="16">
        <v>41.230825562295749</v>
      </c>
      <c r="O32" s="19">
        <v>41.45</v>
      </c>
      <c r="P32" s="14">
        <f t="shared" si="0"/>
        <v>32.464235463524652</v>
      </c>
      <c r="Q32" s="15"/>
    </row>
    <row r="33" spans="1:17" ht="18" x14ac:dyDescent="0.25">
      <c r="A33" s="24"/>
      <c r="B33" s="24"/>
      <c r="C33" s="24"/>
      <c r="D33" s="25">
        <f t="shared" ref="D33:O33" si="1">SUM(D3:D32)/25</f>
        <v>40.620799999999996</v>
      </c>
      <c r="E33" s="25">
        <f t="shared" si="1"/>
        <v>35.169600000000003</v>
      </c>
      <c r="F33" s="25">
        <f t="shared" si="1"/>
        <v>39.165200000000006</v>
      </c>
      <c r="G33" s="25">
        <f t="shared" si="1"/>
        <v>37.912799999999997</v>
      </c>
      <c r="H33" s="25">
        <f t="shared" si="1"/>
        <v>35.542399999999994</v>
      </c>
      <c r="I33" s="25">
        <f t="shared" si="1"/>
        <v>31.497600000000002</v>
      </c>
      <c r="J33" s="25">
        <f t="shared" si="1"/>
        <v>32.022799999999997</v>
      </c>
      <c r="K33" s="25">
        <f t="shared" si="1"/>
        <v>33.071199999999997</v>
      </c>
      <c r="L33" s="25">
        <f t="shared" si="1"/>
        <v>37.5184</v>
      </c>
      <c r="M33" s="25">
        <f t="shared" si="1"/>
        <v>39.209199999999996</v>
      </c>
      <c r="N33" s="25">
        <f t="shared" si="1"/>
        <v>47.809969538020141</v>
      </c>
      <c r="O33" s="25">
        <f t="shared" si="1"/>
        <v>47.493599999999994</v>
      </c>
      <c r="P33" s="26"/>
      <c r="Q33" s="27" t="s">
        <v>76</v>
      </c>
    </row>
    <row r="34" spans="1:17" ht="18" x14ac:dyDescent="0.25">
      <c r="A34" s="1"/>
      <c r="B34" s="1"/>
      <c r="C34" s="1"/>
      <c r="D34" s="28"/>
      <c r="E34" s="29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30">
        <f>SUM(P3:P32)/30</f>
        <v>32.729268016554649</v>
      </c>
      <c r="Q34" s="27" t="s">
        <v>77</v>
      </c>
    </row>
    <row r="35" spans="1:17" ht="18" x14ac:dyDescent="0.25">
      <c r="A35" s="1"/>
      <c r="B35" s="1"/>
      <c r="C35" s="1"/>
      <c r="D35" s="1"/>
      <c r="E35" s="31"/>
      <c r="F35" s="1"/>
      <c r="G35" s="1"/>
      <c r="H35" s="1"/>
      <c r="I35" s="32"/>
      <c r="J35" s="1"/>
      <c r="K35" s="1"/>
      <c r="L35" s="1"/>
      <c r="M35" s="1"/>
      <c r="N35" s="1"/>
      <c r="O35" s="1"/>
      <c r="P35" s="3"/>
      <c r="Q35" s="1"/>
    </row>
    <row r="36" spans="1:17" ht="18" x14ac:dyDescent="0.25">
      <c r="A36" s="1"/>
      <c r="B36" s="1"/>
      <c r="C36" s="1" t="s">
        <v>78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1"/>
    </row>
    <row r="37" spans="1:17" ht="18" x14ac:dyDescent="0.25">
      <c r="A37" s="1"/>
      <c r="B37" s="1"/>
      <c r="C37" s="1"/>
      <c r="D37" s="1"/>
      <c r="E37" s="1"/>
      <c r="F37" s="33"/>
      <c r="G37" s="1" t="s">
        <v>79</v>
      </c>
      <c r="H37" s="1"/>
      <c r="I37" s="1"/>
      <c r="J37" s="1"/>
      <c r="K37" s="1"/>
      <c r="L37" s="1"/>
      <c r="M37" s="1"/>
      <c r="N37" s="1"/>
      <c r="O37" s="1"/>
      <c r="P37" s="3"/>
      <c r="Q37" s="1"/>
    </row>
    <row r="38" spans="1:17" ht="18" x14ac:dyDescent="0.25">
      <c r="A38" s="1"/>
      <c r="B38" s="1"/>
      <c r="C38" s="1" t="s">
        <v>80</v>
      </c>
      <c r="D38" s="1">
        <v>1.01</v>
      </c>
      <c r="E38" s="1"/>
      <c r="F38" s="34"/>
      <c r="G38" s="1" t="s">
        <v>81</v>
      </c>
      <c r="H38" s="1"/>
      <c r="I38" s="1"/>
      <c r="J38" s="1"/>
      <c r="K38" s="1"/>
      <c r="L38" s="1"/>
      <c r="M38" s="1"/>
      <c r="N38" s="1"/>
      <c r="O38" s="1"/>
      <c r="P38" s="3"/>
      <c r="Q38" s="1"/>
    </row>
    <row r="39" spans="1:17" ht="18" x14ac:dyDescent="0.25">
      <c r="A39" s="1"/>
      <c r="B39" s="1"/>
      <c r="C39" s="1"/>
      <c r="D39" s="1"/>
      <c r="E39" s="1"/>
      <c r="F39" s="35"/>
      <c r="G39" s="1" t="s">
        <v>82</v>
      </c>
      <c r="H39" s="1"/>
      <c r="I39" s="1"/>
      <c r="J39" s="1"/>
      <c r="K39" s="1"/>
      <c r="L39" s="1"/>
      <c r="M39" s="1"/>
      <c r="N39" s="1"/>
      <c r="O39" s="1"/>
      <c r="P39" s="3"/>
      <c r="Q39" s="1"/>
    </row>
    <row r="40" spans="1:17" ht="18" x14ac:dyDescent="0.25">
      <c r="A40" s="1"/>
      <c r="B40" s="1"/>
      <c r="C40" s="1"/>
      <c r="D40" s="1"/>
      <c r="E40" s="1"/>
      <c r="F40" s="36"/>
      <c r="G40" s="1" t="s">
        <v>83</v>
      </c>
      <c r="H40" s="1"/>
      <c r="I40" s="1"/>
      <c r="J40" s="1"/>
      <c r="K40" s="1"/>
      <c r="L40" s="1"/>
      <c r="M40" s="1"/>
      <c r="N40" s="1"/>
      <c r="O40" s="1"/>
      <c r="P40" s="3"/>
      <c r="Q40" s="1"/>
    </row>
    <row r="41" spans="1:17" ht="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1"/>
    </row>
    <row r="42" spans="1:17" ht="18" x14ac:dyDescent="0.25">
      <c r="A42" s="1"/>
      <c r="B42" s="1"/>
      <c r="C42" s="1" t="s">
        <v>0</v>
      </c>
      <c r="D42" s="2" t="s">
        <v>84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Q42" s="1"/>
    </row>
    <row r="43" spans="1:17" ht="18" x14ac:dyDescent="0.25">
      <c r="A43" s="4"/>
      <c r="B43" s="4"/>
      <c r="C43" s="5"/>
      <c r="D43" s="6" t="s">
        <v>2</v>
      </c>
      <c r="E43" s="7" t="s">
        <v>3</v>
      </c>
      <c r="F43" s="7" t="s">
        <v>4</v>
      </c>
      <c r="G43" s="7" t="s">
        <v>5</v>
      </c>
      <c r="H43" s="7" t="s">
        <v>6</v>
      </c>
      <c r="I43" s="7" t="s">
        <v>7</v>
      </c>
      <c r="J43" s="7" t="s">
        <v>8</v>
      </c>
      <c r="K43" s="7" t="s">
        <v>9</v>
      </c>
      <c r="L43" s="7" t="s">
        <v>10</v>
      </c>
      <c r="M43" s="7" t="s">
        <v>11</v>
      </c>
      <c r="N43" s="7" t="s">
        <v>12</v>
      </c>
      <c r="O43" s="7" t="s">
        <v>13</v>
      </c>
      <c r="P43" s="8" t="s">
        <v>14</v>
      </c>
      <c r="Q43" s="1"/>
    </row>
    <row r="44" spans="1:17" ht="18" x14ac:dyDescent="0.25">
      <c r="A44" s="10" t="s">
        <v>15</v>
      </c>
      <c r="B44" s="10" t="s">
        <v>15</v>
      </c>
      <c r="C44" s="10" t="s">
        <v>16</v>
      </c>
      <c r="D44" s="11">
        <f>D3*1.01</f>
        <v>35.097500000000004</v>
      </c>
      <c r="E44" s="11">
        <f>E3*1.01</f>
        <v>28.340599999999998</v>
      </c>
      <c r="F44" s="11">
        <f>F3*1.01</f>
        <v>31.360500000000002</v>
      </c>
      <c r="G44" s="11">
        <f>G3*1.01</f>
        <v>28.5123</v>
      </c>
      <c r="H44" s="11">
        <f>H3*1.01</f>
        <v>27.098299999999998</v>
      </c>
      <c r="I44" s="12" t="s">
        <v>17</v>
      </c>
      <c r="J44" s="12" t="s">
        <v>17</v>
      </c>
      <c r="K44" s="11">
        <f>K3*1.01</f>
        <v>23.1997</v>
      </c>
      <c r="L44" s="11">
        <f>L3*1.01</f>
        <v>26.7852</v>
      </c>
      <c r="M44" s="11">
        <f>M3*1.01</f>
        <v>30.259600000000002</v>
      </c>
      <c r="N44" s="11">
        <f>N3*1.01</f>
        <v>35.126990719125558</v>
      </c>
      <c r="O44" s="37">
        <f>O3*1.01</f>
        <v>38.814300000000003</v>
      </c>
      <c r="P44" s="14">
        <f>SUM(D44:O44)/10</f>
        <v>30.459499071912557</v>
      </c>
      <c r="Q44" s="1"/>
    </row>
    <row r="45" spans="1:17" ht="18" x14ac:dyDescent="0.25">
      <c r="A45" s="10" t="s">
        <v>18</v>
      </c>
      <c r="B45" s="10" t="s">
        <v>18</v>
      </c>
      <c r="C45" s="10" t="s">
        <v>19</v>
      </c>
      <c r="D45" s="12" t="s">
        <v>17</v>
      </c>
      <c r="E45" s="11">
        <f t="shared" ref="E45:L60" si="2">E4*1.01</f>
        <v>22.805799999999998</v>
      </c>
      <c r="F45" s="11">
        <f t="shared" si="2"/>
        <v>26.128700000000002</v>
      </c>
      <c r="G45" s="11">
        <f t="shared" si="2"/>
        <v>23.159299999999998</v>
      </c>
      <c r="H45" s="11">
        <f t="shared" si="2"/>
        <v>24.1693</v>
      </c>
      <c r="I45" s="11">
        <f t="shared" si="2"/>
        <v>21.5837</v>
      </c>
      <c r="J45" s="11">
        <f t="shared" si="2"/>
        <v>20.917100000000001</v>
      </c>
      <c r="K45" s="11">
        <f t="shared" si="2"/>
        <v>21.4221</v>
      </c>
      <c r="L45" s="12" t="s">
        <v>17</v>
      </c>
      <c r="M45" s="11">
        <f t="shared" ref="M45:O60" si="3">M4*1.01</f>
        <v>26.5428</v>
      </c>
      <c r="N45" s="11">
        <f t="shared" si="3"/>
        <v>31.622370585208685</v>
      </c>
      <c r="O45" s="12" t="s">
        <v>17</v>
      </c>
      <c r="P45" s="14">
        <f>SUM(D45:O45)/9</f>
        <v>24.261241176134302</v>
      </c>
      <c r="Q45" s="1"/>
    </row>
    <row r="46" spans="1:17" ht="18" x14ac:dyDescent="0.25">
      <c r="A46" s="10" t="s">
        <v>20</v>
      </c>
      <c r="B46" s="10" t="s">
        <v>20</v>
      </c>
      <c r="C46" s="10" t="s">
        <v>21</v>
      </c>
      <c r="D46" s="16">
        <f t="shared" ref="D46:O61" si="4">D5*1.01</f>
        <v>43.157299999999999</v>
      </c>
      <c r="E46" s="11">
        <f t="shared" si="2"/>
        <v>32.734099999999998</v>
      </c>
      <c r="F46" s="11">
        <f t="shared" si="2"/>
        <v>37.107400000000005</v>
      </c>
      <c r="G46" s="11">
        <f t="shared" si="2"/>
        <v>39.491</v>
      </c>
      <c r="H46" s="11">
        <f t="shared" si="2"/>
        <v>37.723500000000001</v>
      </c>
      <c r="I46" s="11">
        <f t="shared" si="2"/>
        <v>33.8249</v>
      </c>
      <c r="J46" s="11">
        <f t="shared" si="2"/>
        <v>34.461199999999998</v>
      </c>
      <c r="K46" s="11">
        <f t="shared" si="2"/>
        <v>34.622799999999998</v>
      </c>
      <c r="L46" s="16">
        <f t="shared" si="2"/>
        <v>43.460300000000004</v>
      </c>
      <c r="M46" s="16">
        <f t="shared" si="3"/>
        <v>41.319099999999999</v>
      </c>
      <c r="N46" s="16">
        <f t="shared" si="3"/>
        <v>42.208812947170131</v>
      </c>
      <c r="O46" s="38">
        <f t="shared" si="3"/>
        <v>55.347999999999999</v>
      </c>
      <c r="P46" s="14">
        <f t="shared" ref="P46:P73" si="5">SUM(D46:O46)/12</f>
        <v>39.621534412264182</v>
      </c>
      <c r="Q46" s="1"/>
    </row>
    <row r="47" spans="1:17" ht="18" x14ac:dyDescent="0.25">
      <c r="A47" s="10" t="s">
        <v>22</v>
      </c>
      <c r="B47" s="10" t="s">
        <v>22</v>
      </c>
      <c r="C47" s="18" t="s">
        <v>23</v>
      </c>
      <c r="D47" s="16">
        <f t="shared" si="4"/>
        <v>40.975700000000003</v>
      </c>
      <c r="E47" s="11">
        <f t="shared" si="2"/>
        <v>27.7043</v>
      </c>
      <c r="F47" s="11">
        <f t="shared" si="2"/>
        <v>30.552500000000002</v>
      </c>
      <c r="G47" s="11">
        <f t="shared" si="2"/>
        <v>32.107900000000001</v>
      </c>
      <c r="H47" s="11">
        <f t="shared" si="2"/>
        <v>31.794800000000002</v>
      </c>
      <c r="I47" s="11">
        <f t="shared" si="2"/>
        <v>27.987100000000002</v>
      </c>
      <c r="J47" s="11">
        <f t="shared" si="2"/>
        <v>33.461300000000001</v>
      </c>
      <c r="K47" s="11">
        <f t="shared" si="2"/>
        <v>29.9465</v>
      </c>
      <c r="L47" s="11">
        <f t="shared" si="2"/>
        <v>32.360399999999998</v>
      </c>
      <c r="M47" s="11">
        <f t="shared" si="3"/>
        <v>34.703600000000002</v>
      </c>
      <c r="N47" s="16">
        <f t="shared" si="3"/>
        <v>42.615630392250168</v>
      </c>
      <c r="O47" s="39">
        <f t="shared" si="3"/>
        <v>41.935200000000002</v>
      </c>
      <c r="P47" s="14">
        <f t="shared" si="5"/>
        <v>33.845410866020849</v>
      </c>
      <c r="Q47" s="1"/>
    </row>
    <row r="48" spans="1:17" ht="18" x14ac:dyDescent="0.25">
      <c r="A48" s="10" t="s">
        <v>24</v>
      </c>
      <c r="B48" s="10" t="s">
        <v>24</v>
      </c>
      <c r="C48" s="18" t="s">
        <v>25</v>
      </c>
      <c r="D48" s="11">
        <f t="shared" si="4"/>
        <v>25.8156</v>
      </c>
      <c r="E48" s="11">
        <f t="shared" si="2"/>
        <v>24.8965</v>
      </c>
      <c r="F48" s="11">
        <f t="shared" si="2"/>
        <v>21.927099999999999</v>
      </c>
      <c r="G48" s="11">
        <f t="shared" si="2"/>
        <v>22.735100000000003</v>
      </c>
      <c r="H48" s="11">
        <f t="shared" si="2"/>
        <v>19.361700000000003</v>
      </c>
      <c r="I48" s="11">
        <f t="shared" si="2"/>
        <v>17.0488</v>
      </c>
      <c r="J48" s="11">
        <f t="shared" si="2"/>
        <v>17.200300000000002</v>
      </c>
      <c r="K48" s="11">
        <f t="shared" si="2"/>
        <v>17.735599999999998</v>
      </c>
      <c r="L48" s="11">
        <f t="shared" si="2"/>
        <v>18.351700000000001</v>
      </c>
      <c r="M48" s="11">
        <f t="shared" si="3"/>
        <v>27.3306</v>
      </c>
      <c r="N48" s="11">
        <f t="shared" si="3"/>
        <v>30.527143463192893</v>
      </c>
      <c r="O48" s="37">
        <f t="shared" si="3"/>
        <v>34.430900000000001</v>
      </c>
      <c r="P48" s="14">
        <f t="shared" si="5"/>
        <v>23.113420288599411</v>
      </c>
      <c r="Q48" s="1"/>
    </row>
    <row r="49" spans="1:17" ht="18" x14ac:dyDescent="0.25">
      <c r="A49" s="10" t="s">
        <v>26</v>
      </c>
      <c r="B49" s="10" t="s">
        <v>26</v>
      </c>
      <c r="C49" s="18" t="s">
        <v>27</v>
      </c>
      <c r="D49" s="11">
        <f t="shared" si="4"/>
        <v>33.703699999999998</v>
      </c>
      <c r="E49" s="11">
        <f t="shared" si="2"/>
        <v>28.613299999999999</v>
      </c>
      <c r="F49" s="11">
        <f t="shared" si="2"/>
        <v>28.0578</v>
      </c>
      <c r="G49" s="11">
        <f t="shared" si="2"/>
        <v>26.8963</v>
      </c>
      <c r="H49" s="11">
        <f t="shared" si="2"/>
        <v>26.1388</v>
      </c>
      <c r="I49" s="11">
        <f t="shared" si="2"/>
        <v>22.896700000000003</v>
      </c>
      <c r="J49" s="11">
        <f t="shared" si="2"/>
        <v>21.8261</v>
      </c>
      <c r="K49" s="11">
        <f t="shared" si="2"/>
        <v>21.866499999999998</v>
      </c>
      <c r="L49" s="11">
        <f t="shared" si="2"/>
        <v>25.6843</v>
      </c>
      <c r="M49" s="11">
        <f t="shared" si="3"/>
        <v>23.2805</v>
      </c>
      <c r="N49" s="11">
        <f t="shared" si="3"/>
        <v>35.109178571022476</v>
      </c>
      <c r="O49" s="12" t="s">
        <v>17</v>
      </c>
      <c r="P49" s="14">
        <f>SUM(D49:O49)/11</f>
        <v>26.733925324638406</v>
      </c>
      <c r="Q49" s="1"/>
    </row>
    <row r="50" spans="1:17" ht="18" x14ac:dyDescent="0.25">
      <c r="A50" s="10" t="s">
        <v>28</v>
      </c>
      <c r="B50" s="10" t="s">
        <v>28</v>
      </c>
      <c r="C50" s="18" t="s">
        <v>29</v>
      </c>
      <c r="D50" s="11">
        <f t="shared" si="4"/>
        <v>27.1084</v>
      </c>
      <c r="E50" s="11">
        <f t="shared" si="2"/>
        <v>26.4923</v>
      </c>
      <c r="F50" s="11">
        <f t="shared" si="2"/>
        <v>26.7852</v>
      </c>
      <c r="G50" s="11">
        <f t="shared" si="2"/>
        <v>24.633900000000001</v>
      </c>
      <c r="H50" s="11">
        <f t="shared" si="2"/>
        <v>22.6341</v>
      </c>
      <c r="I50" s="11">
        <f t="shared" si="2"/>
        <v>20.139400000000002</v>
      </c>
      <c r="J50" s="11">
        <f t="shared" si="2"/>
        <v>20.725200000000001</v>
      </c>
      <c r="K50" s="11">
        <f t="shared" si="2"/>
        <v>20.361599999999999</v>
      </c>
      <c r="L50" s="11">
        <f t="shared" si="2"/>
        <v>21.624100000000002</v>
      </c>
      <c r="M50" s="11">
        <f t="shared" si="3"/>
        <v>25.179300000000001</v>
      </c>
      <c r="N50" s="11">
        <f t="shared" si="3"/>
        <v>36.269308518638681</v>
      </c>
      <c r="O50" s="37">
        <f t="shared" si="3"/>
        <v>35.602499999999999</v>
      </c>
      <c r="P50" s="14">
        <f t="shared" si="5"/>
        <v>25.629609043219897</v>
      </c>
      <c r="Q50" s="1"/>
    </row>
    <row r="51" spans="1:17" ht="18" x14ac:dyDescent="0.25">
      <c r="A51" s="10" t="s">
        <v>30</v>
      </c>
      <c r="B51" s="10" t="s">
        <v>30</v>
      </c>
      <c r="C51" s="18" t="s">
        <v>31</v>
      </c>
      <c r="D51" s="11">
        <f t="shared" si="4"/>
        <v>30.249500000000001</v>
      </c>
      <c r="E51" s="12" t="s">
        <v>17</v>
      </c>
      <c r="F51" s="11">
        <f t="shared" si="2"/>
        <v>26.108500000000003</v>
      </c>
      <c r="G51" s="11">
        <f t="shared" si="2"/>
        <v>30.360599999999998</v>
      </c>
      <c r="H51" s="11">
        <f t="shared" si="2"/>
        <v>27.320500000000003</v>
      </c>
      <c r="I51" s="11">
        <f t="shared" si="2"/>
        <v>24.512699999999999</v>
      </c>
      <c r="J51" s="11">
        <f t="shared" si="2"/>
        <v>20.715100000000003</v>
      </c>
      <c r="K51" s="11">
        <f t="shared" si="2"/>
        <v>25.744899999999998</v>
      </c>
      <c r="L51" s="11">
        <f t="shared" si="2"/>
        <v>26.522600000000001</v>
      </c>
      <c r="M51" s="11">
        <f t="shared" si="3"/>
        <v>30.047499999999999</v>
      </c>
      <c r="N51" s="11">
        <f t="shared" si="3"/>
        <v>34.463302618482587</v>
      </c>
      <c r="O51" s="37">
        <f t="shared" si="3"/>
        <v>36.289299999999997</v>
      </c>
      <c r="P51" s="14">
        <f>SUM(D51:O51)/11</f>
        <v>28.394045692589327</v>
      </c>
      <c r="Q51" s="1"/>
    </row>
    <row r="52" spans="1:17" ht="18" x14ac:dyDescent="0.25">
      <c r="A52" s="10" t="s">
        <v>32</v>
      </c>
      <c r="B52" s="10" t="s">
        <v>32</v>
      </c>
      <c r="C52" s="18" t="s">
        <v>33</v>
      </c>
      <c r="D52" s="11">
        <f t="shared" si="4"/>
        <v>34.137999999999998</v>
      </c>
      <c r="E52" s="11">
        <f t="shared" si="4"/>
        <v>31.249400000000001</v>
      </c>
      <c r="F52" s="11">
        <f t="shared" si="2"/>
        <v>34.511700000000005</v>
      </c>
      <c r="G52" s="11">
        <f t="shared" si="2"/>
        <v>30.3505</v>
      </c>
      <c r="H52" s="11">
        <f t="shared" si="2"/>
        <v>28.926400000000001</v>
      </c>
      <c r="I52" s="11">
        <f t="shared" si="2"/>
        <v>27.3003</v>
      </c>
      <c r="J52" s="11">
        <f t="shared" si="2"/>
        <v>31.411000000000001</v>
      </c>
      <c r="K52" s="11">
        <f t="shared" si="2"/>
        <v>29.2698</v>
      </c>
      <c r="L52" s="11">
        <f t="shared" si="2"/>
        <v>31.219100000000001</v>
      </c>
      <c r="M52" s="11">
        <f t="shared" si="3"/>
        <v>34.6935</v>
      </c>
      <c r="N52" s="16">
        <f t="shared" si="3"/>
        <v>41.150375640414886</v>
      </c>
      <c r="O52" s="12" t="s">
        <v>17</v>
      </c>
      <c r="P52" s="14">
        <f>SUM(D52:O52)/11</f>
        <v>32.201825058219534</v>
      </c>
      <c r="Q52" s="1"/>
    </row>
    <row r="53" spans="1:17" ht="18" x14ac:dyDescent="0.25">
      <c r="A53" s="10" t="s">
        <v>34</v>
      </c>
      <c r="B53" s="10" t="s">
        <v>34</v>
      </c>
      <c r="C53" s="18" t="s">
        <v>35</v>
      </c>
      <c r="D53" s="11">
        <f t="shared" si="4"/>
        <v>39.299099999999996</v>
      </c>
      <c r="E53" s="11">
        <f t="shared" si="4"/>
        <v>35.9358</v>
      </c>
      <c r="F53" s="11">
        <f t="shared" si="2"/>
        <v>33.299700000000001</v>
      </c>
      <c r="G53" s="11">
        <f t="shared" si="2"/>
        <v>34.279399999999995</v>
      </c>
      <c r="H53" s="11">
        <f t="shared" si="2"/>
        <v>31.613</v>
      </c>
      <c r="I53" s="11">
        <f t="shared" si="2"/>
        <v>30.613099999999999</v>
      </c>
      <c r="J53" s="11">
        <f t="shared" si="2"/>
        <v>31.421099999999999</v>
      </c>
      <c r="K53" s="11">
        <f t="shared" si="2"/>
        <v>32.6432</v>
      </c>
      <c r="L53" s="11">
        <f t="shared" si="2"/>
        <v>37.097299999999997</v>
      </c>
      <c r="M53" s="11">
        <f t="shared" si="3"/>
        <v>32.936100000000003</v>
      </c>
      <c r="N53" s="16">
        <f t="shared" si="3"/>
        <v>44.383798810991934</v>
      </c>
      <c r="O53" s="39">
        <f t="shared" si="3"/>
        <v>47.6417</v>
      </c>
      <c r="P53" s="14">
        <f t="shared" si="5"/>
        <v>35.930274900915997</v>
      </c>
      <c r="Q53" s="1"/>
    </row>
    <row r="54" spans="1:17" ht="18" x14ac:dyDescent="0.25">
      <c r="A54" s="10" t="s">
        <v>36</v>
      </c>
      <c r="B54" s="10" t="s">
        <v>36</v>
      </c>
      <c r="C54" s="18" t="s">
        <v>37</v>
      </c>
      <c r="D54" s="11">
        <f t="shared" si="4"/>
        <v>29.421299999999999</v>
      </c>
      <c r="E54" s="11">
        <f t="shared" si="4"/>
        <v>26.825599999999998</v>
      </c>
      <c r="F54" s="11">
        <f t="shared" si="2"/>
        <v>24.825799999999997</v>
      </c>
      <c r="G54" s="11">
        <f t="shared" si="2"/>
        <v>17.553799999999999</v>
      </c>
      <c r="H54" s="11">
        <f t="shared" si="2"/>
        <v>22.8462</v>
      </c>
      <c r="I54" s="11">
        <f t="shared" si="2"/>
        <v>21.331200000000003</v>
      </c>
      <c r="J54" s="11">
        <f t="shared" si="2"/>
        <v>23.0381</v>
      </c>
      <c r="K54" s="11">
        <f t="shared" si="2"/>
        <v>24.138999999999999</v>
      </c>
      <c r="L54" s="11">
        <f t="shared" si="2"/>
        <v>24.674299999999999</v>
      </c>
      <c r="M54" s="11">
        <f t="shared" si="3"/>
        <v>26.1388</v>
      </c>
      <c r="N54" s="11">
        <f t="shared" si="3"/>
        <v>33.779115599251362</v>
      </c>
      <c r="O54" s="37">
        <f t="shared" si="3"/>
        <v>33.915799999999997</v>
      </c>
      <c r="P54" s="14">
        <f t="shared" si="5"/>
        <v>25.707417966604279</v>
      </c>
      <c r="Q54" s="1"/>
    </row>
    <row r="55" spans="1:17" ht="18" x14ac:dyDescent="0.25">
      <c r="A55" s="10" t="s">
        <v>38</v>
      </c>
      <c r="B55" s="10" t="s">
        <v>38</v>
      </c>
      <c r="C55" s="10" t="s">
        <v>39</v>
      </c>
      <c r="D55" s="11">
        <f t="shared" si="4"/>
        <v>36.824600000000004</v>
      </c>
      <c r="E55" s="11">
        <f t="shared" si="4"/>
        <v>32.299799999999998</v>
      </c>
      <c r="F55" s="11">
        <f t="shared" si="2"/>
        <v>32.168500000000002</v>
      </c>
      <c r="G55" s="11">
        <f t="shared" si="2"/>
        <v>33.572400000000002</v>
      </c>
      <c r="H55" s="11">
        <f t="shared" si="2"/>
        <v>30.764600000000002</v>
      </c>
      <c r="I55" s="11">
        <f t="shared" si="2"/>
        <v>27.855799999999999</v>
      </c>
      <c r="J55" s="11">
        <f t="shared" si="2"/>
        <v>29.572800000000001</v>
      </c>
      <c r="K55" s="11">
        <f t="shared" si="2"/>
        <v>32.723999999999997</v>
      </c>
      <c r="L55" s="11">
        <f t="shared" si="2"/>
        <v>35.602499999999999</v>
      </c>
      <c r="M55" s="11">
        <f t="shared" si="3"/>
        <v>35.289400000000001</v>
      </c>
      <c r="N55" s="11">
        <f t="shared" si="3"/>
        <v>38.780396799637998</v>
      </c>
      <c r="O55" s="37">
        <f t="shared" si="3"/>
        <v>39.692999999999998</v>
      </c>
      <c r="P55" s="14">
        <f t="shared" si="5"/>
        <v>33.762316399969826</v>
      </c>
      <c r="Q55" s="1"/>
    </row>
    <row r="56" spans="1:17" ht="18" x14ac:dyDescent="0.25">
      <c r="A56" s="10" t="s">
        <v>40</v>
      </c>
      <c r="B56" s="10" t="s">
        <v>40</v>
      </c>
      <c r="C56" s="18" t="s">
        <v>41</v>
      </c>
      <c r="D56" s="11">
        <f t="shared" si="4"/>
        <v>34.804600000000001</v>
      </c>
      <c r="E56" s="11">
        <f t="shared" si="4"/>
        <v>28.290100000000002</v>
      </c>
      <c r="F56" s="11">
        <f t="shared" si="2"/>
        <v>29.896000000000001</v>
      </c>
      <c r="G56" s="11">
        <f t="shared" si="2"/>
        <v>31.229200000000002</v>
      </c>
      <c r="H56" s="11">
        <f t="shared" si="2"/>
        <v>28.805199999999999</v>
      </c>
      <c r="I56" s="11">
        <f t="shared" si="2"/>
        <v>25.179300000000001</v>
      </c>
      <c r="J56" s="11">
        <f t="shared" si="2"/>
        <v>25.209600000000002</v>
      </c>
      <c r="K56" s="11">
        <f t="shared" si="2"/>
        <v>25.290399999999998</v>
      </c>
      <c r="L56" s="11">
        <f t="shared" si="2"/>
        <v>28.5123</v>
      </c>
      <c r="M56" s="11">
        <f t="shared" si="3"/>
        <v>31.522100000000002</v>
      </c>
      <c r="N56" s="11">
        <f t="shared" si="3"/>
        <v>39.29870989290923</v>
      </c>
      <c r="O56" s="40">
        <f t="shared" si="3"/>
        <v>40.288899999999998</v>
      </c>
      <c r="P56" s="14">
        <f t="shared" si="5"/>
        <v>30.693867491075775</v>
      </c>
      <c r="Q56" s="1"/>
    </row>
    <row r="57" spans="1:17" ht="18" x14ac:dyDescent="0.25">
      <c r="A57" s="10" t="s">
        <v>42</v>
      </c>
      <c r="B57" s="10" t="s">
        <v>42</v>
      </c>
      <c r="C57" s="18" t="s">
        <v>43</v>
      </c>
      <c r="D57" s="12" t="s">
        <v>17</v>
      </c>
      <c r="E57" s="11">
        <f t="shared" si="4"/>
        <v>39.965699999999998</v>
      </c>
      <c r="F57" s="16">
        <f t="shared" si="2"/>
        <v>40.5212</v>
      </c>
      <c r="G57" s="16">
        <f t="shared" si="2"/>
        <v>44.137</v>
      </c>
      <c r="H57" s="11">
        <f t="shared" si="2"/>
        <v>39.733400000000003</v>
      </c>
      <c r="I57" s="11">
        <f t="shared" si="2"/>
        <v>29.037500000000001</v>
      </c>
      <c r="J57" s="16">
        <f t="shared" si="2"/>
        <v>46.157000000000004</v>
      </c>
      <c r="K57" s="11">
        <f t="shared" si="2"/>
        <v>38.743600000000001</v>
      </c>
      <c r="L57" s="16">
        <f t="shared" si="2"/>
        <v>46.591300000000004</v>
      </c>
      <c r="M57" s="16">
        <f t="shared" si="3"/>
        <v>40.501000000000005</v>
      </c>
      <c r="N57" s="16">
        <f t="shared" si="3"/>
        <v>49.140289621344287</v>
      </c>
      <c r="O57" s="41">
        <f t="shared" si="3"/>
        <v>60.953500000000005</v>
      </c>
      <c r="P57" s="21">
        <f>SUM(D57:O57)/11</f>
        <v>43.225589965576752</v>
      </c>
      <c r="Q57" s="1"/>
    </row>
    <row r="58" spans="1:17" ht="18" x14ac:dyDescent="0.25">
      <c r="A58" s="10" t="s">
        <v>44</v>
      </c>
      <c r="B58" s="10" t="s">
        <v>44</v>
      </c>
      <c r="C58" s="18" t="s">
        <v>45</v>
      </c>
      <c r="D58" s="22">
        <f t="shared" si="4"/>
        <v>55.347999999999999</v>
      </c>
      <c r="E58" s="16">
        <f t="shared" si="4"/>
        <v>41.3292</v>
      </c>
      <c r="F58" s="16">
        <f t="shared" si="2"/>
        <v>43.086599999999997</v>
      </c>
      <c r="G58" s="16">
        <f t="shared" si="2"/>
        <v>46.540799999999997</v>
      </c>
      <c r="H58" s="11">
        <f t="shared" si="2"/>
        <v>37.380099999999999</v>
      </c>
      <c r="I58" s="16">
        <f t="shared" si="2"/>
        <v>40.480800000000002</v>
      </c>
      <c r="J58" s="16">
        <f t="shared" si="2"/>
        <v>43.5411</v>
      </c>
      <c r="K58" s="16">
        <f t="shared" si="2"/>
        <v>40.965600000000002</v>
      </c>
      <c r="L58" s="16">
        <f t="shared" si="2"/>
        <v>46.975099999999998</v>
      </c>
      <c r="M58" s="16">
        <f t="shared" si="3"/>
        <v>41.086799999999997</v>
      </c>
      <c r="N58" s="22">
        <f t="shared" si="3"/>
        <v>52.936492587286693</v>
      </c>
      <c r="O58" s="38">
        <f t="shared" si="3"/>
        <v>56.307499999999997</v>
      </c>
      <c r="P58" s="21">
        <f t="shared" si="5"/>
        <v>45.498174382273881</v>
      </c>
      <c r="Q58" s="1"/>
    </row>
    <row r="59" spans="1:17" ht="18" x14ac:dyDescent="0.25">
      <c r="A59" s="10" t="s">
        <v>46</v>
      </c>
      <c r="B59" s="10" t="s">
        <v>46</v>
      </c>
      <c r="C59" s="18" t="s">
        <v>47</v>
      </c>
      <c r="D59" s="16">
        <f t="shared" si="4"/>
        <v>45.066199999999995</v>
      </c>
      <c r="E59" s="16">
        <f t="shared" si="4"/>
        <v>41.3797</v>
      </c>
      <c r="F59" s="11">
        <f t="shared" si="2"/>
        <v>39.8142</v>
      </c>
      <c r="G59" s="11">
        <f t="shared" si="2"/>
        <v>36.9054</v>
      </c>
      <c r="H59" s="11">
        <f t="shared" si="2"/>
        <v>34.925799999999995</v>
      </c>
      <c r="I59" s="11">
        <f t="shared" si="2"/>
        <v>32.1584</v>
      </c>
      <c r="J59" s="11">
        <f t="shared" si="2"/>
        <v>36.592299999999994</v>
      </c>
      <c r="K59" s="11">
        <f t="shared" si="2"/>
        <v>38.420400000000001</v>
      </c>
      <c r="L59" s="16">
        <f t="shared" si="2"/>
        <v>42.551300000000005</v>
      </c>
      <c r="M59" s="16">
        <f t="shared" si="3"/>
        <v>40.915099999999995</v>
      </c>
      <c r="N59" s="16">
        <f t="shared" si="3"/>
        <v>44.345245209946654</v>
      </c>
      <c r="O59" s="38">
        <f t="shared" si="3"/>
        <v>56.9236</v>
      </c>
      <c r="P59" s="21">
        <f t="shared" si="5"/>
        <v>40.833137100828885</v>
      </c>
      <c r="Q59" s="1"/>
    </row>
    <row r="60" spans="1:17" ht="18" x14ac:dyDescent="0.25">
      <c r="A60" s="10" t="s">
        <v>48</v>
      </c>
      <c r="B60" s="10" t="s">
        <v>48</v>
      </c>
      <c r="C60" s="18" t="s">
        <v>49</v>
      </c>
      <c r="D60" s="16">
        <f t="shared" si="4"/>
        <v>44.318800000000003</v>
      </c>
      <c r="E60" s="11">
        <f t="shared" si="4"/>
        <v>37.460900000000002</v>
      </c>
      <c r="F60" s="11">
        <f t="shared" si="2"/>
        <v>37.299300000000002</v>
      </c>
      <c r="G60" s="11">
        <f t="shared" si="2"/>
        <v>36.339799999999997</v>
      </c>
      <c r="H60" s="11">
        <f t="shared" si="2"/>
        <v>34.966200000000001</v>
      </c>
      <c r="I60" s="11">
        <f t="shared" si="2"/>
        <v>28.088099999999997</v>
      </c>
      <c r="J60" s="11">
        <f t="shared" si="2"/>
        <v>30.3</v>
      </c>
      <c r="K60" s="11">
        <f t="shared" si="2"/>
        <v>34.8551</v>
      </c>
      <c r="L60" s="11">
        <f t="shared" si="2"/>
        <v>39.804099999999998</v>
      </c>
      <c r="M60" s="16">
        <f t="shared" si="3"/>
        <v>40.076799999999999</v>
      </c>
      <c r="N60" s="16">
        <f t="shared" si="3"/>
        <v>46.365629188810139</v>
      </c>
      <c r="O60" s="39">
        <f t="shared" si="3"/>
        <v>49.025399999999998</v>
      </c>
      <c r="P60" s="14">
        <f t="shared" si="5"/>
        <v>38.241677432400841</v>
      </c>
      <c r="Q60" s="1"/>
    </row>
    <row r="61" spans="1:17" ht="18" x14ac:dyDescent="0.25">
      <c r="A61" s="10" t="s">
        <v>50</v>
      </c>
      <c r="B61" s="10" t="s">
        <v>50</v>
      </c>
      <c r="C61" s="18" t="s">
        <v>51</v>
      </c>
      <c r="D61" s="11">
        <f t="shared" si="4"/>
        <v>37.046799999999998</v>
      </c>
      <c r="E61" s="11">
        <f t="shared" si="4"/>
        <v>31.8352</v>
      </c>
      <c r="F61" s="11">
        <f t="shared" si="4"/>
        <v>31.7544</v>
      </c>
      <c r="G61" s="11">
        <f t="shared" si="4"/>
        <v>30.0778</v>
      </c>
      <c r="H61" s="11">
        <f t="shared" si="4"/>
        <v>31.6736</v>
      </c>
      <c r="I61" s="11">
        <f t="shared" si="4"/>
        <v>23.1997</v>
      </c>
      <c r="J61" s="11">
        <f t="shared" si="4"/>
        <v>27.3306</v>
      </c>
      <c r="K61" s="11">
        <f t="shared" si="4"/>
        <v>26.6539</v>
      </c>
      <c r="L61" s="11">
        <f t="shared" si="4"/>
        <v>27.916399999999999</v>
      </c>
      <c r="M61" s="11">
        <f t="shared" si="4"/>
        <v>27.916399999999999</v>
      </c>
      <c r="N61" s="16">
        <f t="shared" si="4"/>
        <v>41.912051930883173</v>
      </c>
      <c r="O61" s="39">
        <f t="shared" si="4"/>
        <v>46.1873</v>
      </c>
      <c r="P61" s="14">
        <f t="shared" si="5"/>
        <v>31.958679327573602</v>
      </c>
      <c r="Q61" s="1"/>
    </row>
    <row r="62" spans="1:17" ht="18" x14ac:dyDescent="0.25">
      <c r="A62" s="10" t="s">
        <v>52</v>
      </c>
      <c r="B62" s="10" t="s">
        <v>52</v>
      </c>
      <c r="C62" s="18" t="s">
        <v>53</v>
      </c>
      <c r="D62" s="11">
        <f t="shared" ref="D62:K73" si="6">D21*1.01</f>
        <v>35.0167</v>
      </c>
      <c r="E62" s="11">
        <f t="shared" si="6"/>
        <v>28.6234</v>
      </c>
      <c r="F62" s="11">
        <f t="shared" si="6"/>
        <v>39.066800000000001</v>
      </c>
      <c r="G62" s="11">
        <f t="shared" si="6"/>
        <v>34.117800000000003</v>
      </c>
      <c r="H62" s="11">
        <f t="shared" si="6"/>
        <v>30.471700000000002</v>
      </c>
      <c r="I62" s="11">
        <f t="shared" si="6"/>
        <v>29.1082</v>
      </c>
      <c r="J62" s="12" t="s">
        <v>17</v>
      </c>
      <c r="K62" s="12" t="s">
        <v>17</v>
      </c>
      <c r="L62" s="11">
        <f t="shared" ref="L62:O73" si="7">L21*1.01</f>
        <v>28.7547</v>
      </c>
      <c r="M62" s="11">
        <f t="shared" si="7"/>
        <v>31.6433</v>
      </c>
      <c r="N62" s="16">
        <f t="shared" si="7"/>
        <v>41.03083147869782</v>
      </c>
      <c r="O62" s="39">
        <f t="shared" si="7"/>
        <v>40.672700000000006</v>
      </c>
      <c r="P62" s="14">
        <f>SUM(D62:O62)/10</f>
        <v>33.850613147869794</v>
      </c>
      <c r="Q62" s="1"/>
    </row>
    <row r="63" spans="1:17" ht="18" x14ac:dyDescent="0.25">
      <c r="A63" s="10" t="s">
        <v>54</v>
      </c>
      <c r="B63" s="10" t="s">
        <v>54</v>
      </c>
      <c r="C63" s="18" t="s">
        <v>55</v>
      </c>
      <c r="D63" s="11">
        <f t="shared" si="6"/>
        <v>37.3902</v>
      </c>
      <c r="E63" s="11">
        <f t="shared" si="6"/>
        <v>31.895799999999998</v>
      </c>
      <c r="F63" s="11">
        <f t="shared" si="6"/>
        <v>34.441000000000003</v>
      </c>
      <c r="G63" s="11">
        <f t="shared" si="6"/>
        <v>32.905799999999999</v>
      </c>
      <c r="H63" s="11">
        <f t="shared" si="6"/>
        <v>34.8551</v>
      </c>
      <c r="I63" s="11">
        <f t="shared" si="6"/>
        <v>31.8352</v>
      </c>
      <c r="J63" s="11">
        <f t="shared" si="6"/>
        <v>31.2393</v>
      </c>
      <c r="K63" s="11">
        <f t="shared" si="6"/>
        <v>31.7746</v>
      </c>
      <c r="L63" s="11">
        <f t="shared" si="7"/>
        <v>35.743900000000004</v>
      </c>
      <c r="M63" s="11">
        <f t="shared" si="7"/>
        <v>35.743900000000004</v>
      </c>
      <c r="N63" s="16">
        <f t="shared" si="7"/>
        <v>43.292344882777499</v>
      </c>
      <c r="O63" s="39">
        <f t="shared" si="7"/>
        <v>47.237700000000004</v>
      </c>
      <c r="P63" s="14">
        <f t="shared" si="5"/>
        <v>35.696237073564795</v>
      </c>
      <c r="Q63" s="1"/>
    </row>
    <row r="64" spans="1:17" ht="18" x14ac:dyDescent="0.25">
      <c r="A64" s="10" t="s">
        <v>56</v>
      </c>
      <c r="B64" s="10" t="s">
        <v>56</v>
      </c>
      <c r="C64" s="18" t="s">
        <v>57</v>
      </c>
      <c r="D64" s="11">
        <f t="shared" si="6"/>
        <v>38.3598</v>
      </c>
      <c r="E64" s="11">
        <f t="shared" si="6"/>
        <v>31.320100000000004</v>
      </c>
      <c r="F64" s="11">
        <f t="shared" si="6"/>
        <v>31.441299999999998</v>
      </c>
      <c r="G64" s="11">
        <f t="shared" si="6"/>
        <v>29.471799999999998</v>
      </c>
      <c r="H64" s="11">
        <f t="shared" si="6"/>
        <v>28.088099999999997</v>
      </c>
      <c r="I64" s="11">
        <f t="shared" si="6"/>
        <v>24.633900000000001</v>
      </c>
      <c r="J64" s="11">
        <f t="shared" si="6"/>
        <v>29.279899999999998</v>
      </c>
      <c r="K64" s="11">
        <f t="shared" si="6"/>
        <v>28.875900000000001</v>
      </c>
      <c r="L64" s="11">
        <f t="shared" si="7"/>
        <v>35.632800000000003</v>
      </c>
      <c r="M64" s="11">
        <f t="shared" si="7"/>
        <v>29.956600000000002</v>
      </c>
      <c r="N64" s="11">
        <f t="shared" si="7"/>
        <v>39.480843311916793</v>
      </c>
      <c r="O64" s="37">
        <f t="shared" si="7"/>
        <v>39.632400000000004</v>
      </c>
      <c r="P64" s="14">
        <f t="shared" si="5"/>
        <v>32.181120275993067</v>
      </c>
      <c r="Q64" s="1"/>
    </row>
    <row r="65" spans="1:17" ht="18" x14ac:dyDescent="0.25">
      <c r="A65" s="10" t="s">
        <v>58</v>
      </c>
      <c r="B65" s="10" t="s">
        <v>58</v>
      </c>
      <c r="C65" s="18" t="s">
        <v>59</v>
      </c>
      <c r="D65" s="11">
        <f t="shared" si="6"/>
        <v>33.683500000000002</v>
      </c>
      <c r="E65" s="11">
        <f t="shared" si="6"/>
        <v>29.976800000000001</v>
      </c>
      <c r="F65" s="11">
        <f t="shared" si="6"/>
        <v>29.8657</v>
      </c>
      <c r="G65" s="11">
        <f t="shared" si="6"/>
        <v>29.007199999999997</v>
      </c>
      <c r="H65" s="11">
        <f t="shared" si="6"/>
        <v>26.926600000000001</v>
      </c>
      <c r="I65" s="11">
        <f t="shared" si="6"/>
        <v>22.563400000000001</v>
      </c>
      <c r="J65" s="11">
        <f t="shared" si="6"/>
        <v>22.512899999999998</v>
      </c>
      <c r="K65" s="11">
        <f t="shared" si="6"/>
        <v>22.9068</v>
      </c>
      <c r="L65" s="11">
        <f t="shared" si="7"/>
        <v>23.987500000000001</v>
      </c>
      <c r="M65" s="11">
        <f t="shared" si="7"/>
        <v>28.9466</v>
      </c>
      <c r="N65" s="11">
        <f t="shared" si="7"/>
        <v>35.505825493847645</v>
      </c>
      <c r="O65" s="39">
        <f t="shared" si="7"/>
        <v>41.783699999999996</v>
      </c>
      <c r="P65" s="14">
        <f t="shared" si="5"/>
        <v>28.972210457820637</v>
      </c>
      <c r="Q65" s="1"/>
    </row>
    <row r="66" spans="1:17" ht="18" x14ac:dyDescent="0.25">
      <c r="A66" s="10" t="s">
        <v>60</v>
      </c>
      <c r="B66" s="10" t="s">
        <v>60</v>
      </c>
      <c r="C66" s="18" t="s">
        <v>61</v>
      </c>
      <c r="D66" s="11">
        <f t="shared" si="6"/>
        <v>35.6126</v>
      </c>
      <c r="E66" s="11">
        <f t="shared" si="6"/>
        <v>33.946100000000001</v>
      </c>
      <c r="F66" s="11">
        <f t="shared" si="6"/>
        <v>34.006700000000002</v>
      </c>
      <c r="G66" s="11">
        <f t="shared" si="6"/>
        <v>32.128099999999996</v>
      </c>
      <c r="H66" s="11">
        <f t="shared" si="6"/>
        <v>26.876100000000001</v>
      </c>
      <c r="I66" s="11">
        <f t="shared" si="6"/>
        <v>27.936600000000002</v>
      </c>
      <c r="J66" s="11">
        <f t="shared" si="6"/>
        <v>29.522300000000001</v>
      </c>
      <c r="K66" s="11">
        <f t="shared" si="6"/>
        <v>29.956600000000002</v>
      </c>
      <c r="L66" s="11">
        <f t="shared" si="7"/>
        <v>31.178700000000003</v>
      </c>
      <c r="M66" s="11">
        <f t="shared" si="7"/>
        <v>34.067299999999996</v>
      </c>
      <c r="N66" s="16">
        <f t="shared" si="7"/>
        <v>41.419843376807009</v>
      </c>
      <c r="O66" s="39">
        <f t="shared" si="7"/>
        <v>43.167400000000001</v>
      </c>
      <c r="P66" s="14">
        <f t="shared" si="5"/>
        <v>33.318195281400584</v>
      </c>
      <c r="Q66" s="1"/>
    </row>
    <row r="67" spans="1:17" ht="18" x14ac:dyDescent="0.25">
      <c r="A67" s="10" t="s">
        <v>62</v>
      </c>
      <c r="B67" s="10" t="s">
        <v>62</v>
      </c>
      <c r="C67" s="18" t="s">
        <v>63</v>
      </c>
      <c r="D67" s="11">
        <f t="shared" si="6"/>
        <v>39.268800000000006</v>
      </c>
      <c r="E67" s="11">
        <f t="shared" si="6"/>
        <v>35.1783</v>
      </c>
      <c r="F67" s="16">
        <f t="shared" si="6"/>
        <v>40.7333</v>
      </c>
      <c r="G67" s="11">
        <f t="shared" si="6"/>
        <v>36.087299999999999</v>
      </c>
      <c r="H67" s="11">
        <f t="shared" si="6"/>
        <v>37.491199999999999</v>
      </c>
      <c r="I67" s="11">
        <f t="shared" si="6"/>
        <v>36.289299999999997</v>
      </c>
      <c r="J67" s="11">
        <f t="shared" si="6"/>
        <v>30.178799999999999</v>
      </c>
      <c r="K67" s="11">
        <f t="shared" si="6"/>
        <v>29.764699999999998</v>
      </c>
      <c r="L67" s="11">
        <f t="shared" si="7"/>
        <v>37.5518</v>
      </c>
      <c r="M67" s="16">
        <f t="shared" si="7"/>
        <v>42.268500000000003</v>
      </c>
      <c r="N67" s="16">
        <f t="shared" si="7"/>
        <v>45.624264990839464</v>
      </c>
      <c r="O67" s="39">
        <f t="shared" si="7"/>
        <v>45.853999999999999</v>
      </c>
      <c r="P67" s="14">
        <f t="shared" si="5"/>
        <v>38.024188749236622</v>
      </c>
      <c r="Q67" s="1"/>
    </row>
    <row r="68" spans="1:17" ht="18" x14ac:dyDescent="0.25">
      <c r="A68" s="10" t="s">
        <v>64</v>
      </c>
      <c r="B68" s="10" t="s">
        <v>64</v>
      </c>
      <c r="C68" s="18" t="s">
        <v>65</v>
      </c>
      <c r="D68" s="11">
        <f t="shared" si="6"/>
        <v>36.3095</v>
      </c>
      <c r="E68" s="11">
        <f t="shared" si="6"/>
        <v>30.734300000000001</v>
      </c>
      <c r="F68" s="11">
        <f t="shared" si="6"/>
        <v>32.471499999999999</v>
      </c>
      <c r="G68" s="11">
        <f t="shared" si="6"/>
        <v>31.330200000000001</v>
      </c>
      <c r="H68" s="11">
        <f t="shared" si="6"/>
        <v>30.380799999999997</v>
      </c>
      <c r="I68" s="11">
        <f t="shared" si="6"/>
        <v>28.1891</v>
      </c>
      <c r="J68" s="11">
        <f t="shared" si="6"/>
        <v>25.866099999999999</v>
      </c>
      <c r="K68" s="11">
        <f t="shared" si="6"/>
        <v>26.8963</v>
      </c>
      <c r="L68" s="11">
        <f t="shared" si="7"/>
        <v>32.794699999999999</v>
      </c>
      <c r="M68" s="11">
        <f t="shared" si="7"/>
        <v>33.128</v>
      </c>
      <c r="N68" s="16">
        <f t="shared" si="7"/>
        <v>40.206342506244425</v>
      </c>
      <c r="O68" s="39">
        <f t="shared" si="7"/>
        <v>46.611499999999999</v>
      </c>
      <c r="P68" s="14">
        <f t="shared" si="5"/>
        <v>32.909861875520363</v>
      </c>
      <c r="Q68" s="1"/>
    </row>
    <row r="69" spans="1:17" ht="18" x14ac:dyDescent="0.25">
      <c r="A69" s="10" t="s">
        <v>66</v>
      </c>
      <c r="B69" s="10" t="s">
        <v>66</v>
      </c>
      <c r="C69" s="18" t="s">
        <v>67</v>
      </c>
      <c r="D69" s="16">
        <f t="shared" si="6"/>
        <v>40.187899999999999</v>
      </c>
      <c r="E69" s="11">
        <f t="shared" si="6"/>
        <v>35.410600000000002</v>
      </c>
      <c r="F69" s="11">
        <f t="shared" si="6"/>
        <v>36.986199999999997</v>
      </c>
      <c r="G69" s="11">
        <f t="shared" si="6"/>
        <v>37.077100000000002</v>
      </c>
      <c r="H69" s="11">
        <f t="shared" si="6"/>
        <v>33.7744</v>
      </c>
      <c r="I69" s="11">
        <f t="shared" si="6"/>
        <v>34.935900000000004</v>
      </c>
      <c r="J69" s="11">
        <f t="shared" si="6"/>
        <v>34.673299999999998</v>
      </c>
      <c r="K69" s="11">
        <f t="shared" si="6"/>
        <v>33.4512</v>
      </c>
      <c r="L69" s="11">
        <f t="shared" si="7"/>
        <v>39.561700000000002</v>
      </c>
      <c r="M69" s="11">
        <f t="shared" si="7"/>
        <v>39.359699999999997</v>
      </c>
      <c r="N69" s="16">
        <f t="shared" si="7"/>
        <v>47.666431621632469</v>
      </c>
      <c r="O69" s="39">
        <f t="shared" si="7"/>
        <v>47.6417</v>
      </c>
      <c r="P69" s="14">
        <f t="shared" si="5"/>
        <v>38.393844301802694</v>
      </c>
      <c r="Q69" s="1"/>
    </row>
    <row r="70" spans="1:17" ht="18" x14ac:dyDescent="0.25">
      <c r="A70" s="10" t="s">
        <v>68</v>
      </c>
      <c r="B70" s="10" t="s">
        <v>68</v>
      </c>
      <c r="C70" s="18" t="s">
        <v>69</v>
      </c>
      <c r="D70" s="11">
        <f t="shared" si="6"/>
        <v>30.572700000000001</v>
      </c>
      <c r="E70" s="12" t="s">
        <v>17</v>
      </c>
      <c r="F70" s="11">
        <f t="shared" si="6"/>
        <v>31.269600000000001</v>
      </c>
      <c r="G70" s="11">
        <f t="shared" si="6"/>
        <v>27.088200000000001</v>
      </c>
      <c r="H70" s="11">
        <f t="shared" si="6"/>
        <v>24.371299999999998</v>
      </c>
      <c r="I70" s="11">
        <f t="shared" si="6"/>
        <v>23.492600000000003</v>
      </c>
      <c r="J70" s="11">
        <f t="shared" si="6"/>
        <v>22.512899999999998</v>
      </c>
      <c r="K70" s="11">
        <f t="shared" si="6"/>
        <v>23.9572</v>
      </c>
      <c r="L70" s="11">
        <f t="shared" si="7"/>
        <v>28.2699</v>
      </c>
      <c r="M70" s="11">
        <f t="shared" si="7"/>
        <v>29.189</v>
      </c>
      <c r="N70" s="11">
        <f t="shared" si="7"/>
        <v>31.42214572795536</v>
      </c>
      <c r="O70" s="37">
        <f t="shared" si="7"/>
        <v>39.208199999999998</v>
      </c>
      <c r="P70" s="14">
        <f>SUM(D70:O70)/11</f>
        <v>28.304885975268668</v>
      </c>
      <c r="Q70" s="1"/>
    </row>
    <row r="71" spans="1:17" ht="18" x14ac:dyDescent="0.25">
      <c r="A71" s="10" t="s">
        <v>70</v>
      </c>
      <c r="B71" s="10" t="s">
        <v>70</v>
      </c>
      <c r="C71" s="18" t="s">
        <v>71</v>
      </c>
      <c r="D71" s="11">
        <f t="shared" si="6"/>
        <v>36.0974</v>
      </c>
      <c r="E71" s="11">
        <f>E30*1.01</f>
        <v>27.280100000000001</v>
      </c>
      <c r="F71" s="11">
        <f t="shared" si="6"/>
        <v>35.9863</v>
      </c>
      <c r="G71" s="11">
        <f t="shared" si="6"/>
        <v>34.481400000000001</v>
      </c>
      <c r="H71" s="11">
        <f t="shared" si="6"/>
        <v>26.8963</v>
      </c>
      <c r="I71" s="11">
        <f t="shared" si="6"/>
        <v>26.6236</v>
      </c>
      <c r="J71" s="11">
        <f t="shared" si="6"/>
        <v>28.906200000000002</v>
      </c>
      <c r="K71" s="11">
        <f t="shared" si="6"/>
        <v>28.966799999999999</v>
      </c>
      <c r="L71" s="11">
        <f t="shared" si="7"/>
        <v>32.309899999999999</v>
      </c>
      <c r="M71" s="11">
        <f t="shared" si="7"/>
        <v>32.037199999999999</v>
      </c>
      <c r="N71" s="11">
        <f t="shared" si="7"/>
        <v>38.809241562295952</v>
      </c>
      <c r="O71" s="39">
        <f t="shared" si="7"/>
        <v>46.46</v>
      </c>
      <c r="P71" s="14">
        <f t="shared" si="5"/>
        <v>32.90453679685799</v>
      </c>
      <c r="Q71" s="1"/>
    </row>
    <row r="72" spans="1:17" ht="18" x14ac:dyDescent="0.25">
      <c r="A72" s="10" t="s">
        <v>72</v>
      </c>
      <c r="B72" s="10" t="s">
        <v>72</v>
      </c>
      <c r="C72" s="18" t="s">
        <v>73</v>
      </c>
      <c r="D72" s="11">
        <f t="shared" si="6"/>
        <v>35.794399999999996</v>
      </c>
      <c r="E72" s="11">
        <f>E31*1.01</f>
        <v>32.845200000000006</v>
      </c>
      <c r="F72" s="11">
        <f t="shared" si="6"/>
        <v>36.834699999999998</v>
      </c>
      <c r="G72" s="11">
        <f t="shared" si="6"/>
        <v>33.138100000000001</v>
      </c>
      <c r="H72" s="11">
        <f t="shared" si="6"/>
        <v>28.643599999999999</v>
      </c>
      <c r="I72" s="11">
        <f t="shared" si="6"/>
        <v>28.481999999999999</v>
      </c>
      <c r="J72" s="11">
        <f t="shared" si="6"/>
        <v>30.8353</v>
      </c>
      <c r="K72" s="11">
        <f t="shared" si="6"/>
        <v>29.976800000000001</v>
      </c>
      <c r="L72" s="11">
        <f t="shared" si="7"/>
        <v>33.269399999999997</v>
      </c>
      <c r="M72" s="11">
        <f t="shared" si="7"/>
        <v>34.279399999999995</v>
      </c>
      <c r="N72" s="16">
        <f t="shared" si="7"/>
        <v>41.065638967508193</v>
      </c>
      <c r="O72" s="39">
        <f t="shared" si="7"/>
        <v>45.722700000000003</v>
      </c>
      <c r="P72" s="14">
        <f t="shared" si="5"/>
        <v>34.240603247292348</v>
      </c>
      <c r="Q72" s="1"/>
    </row>
    <row r="73" spans="1:17" ht="18" x14ac:dyDescent="0.25">
      <c r="A73" s="10" t="s">
        <v>74</v>
      </c>
      <c r="B73" s="10" t="s">
        <v>74</v>
      </c>
      <c r="C73" s="18" t="s">
        <v>75</v>
      </c>
      <c r="D73" s="11">
        <f t="shared" si="6"/>
        <v>35.006599999999999</v>
      </c>
      <c r="E73" s="11">
        <f>E32*1.01</f>
        <v>32.663400000000003</v>
      </c>
      <c r="F73" s="11">
        <f t="shared" si="6"/>
        <v>30.613099999999999</v>
      </c>
      <c r="G73" s="11">
        <f t="shared" si="6"/>
        <v>31.582699999999999</v>
      </c>
      <c r="H73" s="11">
        <f t="shared" si="6"/>
        <v>30.794899999999998</v>
      </c>
      <c r="I73" s="11">
        <f t="shared" si="6"/>
        <v>27.987100000000002</v>
      </c>
      <c r="J73" s="11">
        <f t="shared" si="6"/>
        <v>29.168800000000001</v>
      </c>
      <c r="K73" s="11">
        <f t="shared" si="6"/>
        <v>29.9162</v>
      </c>
      <c r="L73" s="11">
        <f t="shared" si="7"/>
        <v>32.552299999999995</v>
      </c>
      <c r="M73" s="11">
        <f t="shared" si="7"/>
        <v>29.6738</v>
      </c>
      <c r="N73" s="16">
        <f t="shared" si="7"/>
        <v>41.643133817918709</v>
      </c>
      <c r="O73" s="39">
        <f t="shared" si="7"/>
        <v>41.864500000000007</v>
      </c>
      <c r="P73" s="14">
        <f t="shared" si="5"/>
        <v>32.788877818159897</v>
      </c>
      <c r="Q73" s="1"/>
    </row>
    <row r="74" spans="1:17" ht="18" x14ac:dyDescent="0.25">
      <c r="A74" s="24"/>
      <c r="B74" s="24"/>
      <c r="C74" s="24"/>
      <c r="D74" s="25">
        <f>SUM(D44:D73)/28</f>
        <v>36.631257142857145</v>
      </c>
      <c r="E74" s="25">
        <f>SUM(E44:E73)/28</f>
        <v>31.715442857142857</v>
      </c>
      <c r="F74" s="25">
        <f>SUM(F44:F73)/30</f>
        <v>32.964043333333343</v>
      </c>
      <c r="G74" s="25">
        <f>SUM(G44:G73)/30</f>
        <v>31.909940000000006</v>
      </c>
      <c r="H74" s="25">
        <f>SUM(H44:H73)/30</f>
        <v>29.914853333333337</v>
      </c>
      <c r="I74" s="25">
        <f>SUM(I44:I73)/29</f>
        <v>27.424634482758631</v>
      </c>
      <c r="J74" s="25">
        <f>SUM(J44:J73)/28</f>
        <v>28.877703571428565</v>
      </c>
      <c r="K74" s="25">
        <f>SUM(K44:K73)/29</f>
        <v>28.794751724137928</v>
      </c>
      <c r="L74" s="25">
        <f>SUM(L44:L73)/29</f>
        <v>32.666882758620687</v>
      </c>
      <c r="M74" s="25">
        <f>SUM(M44:M73)/30</f>
        <v>33.00107666666667</v>
      </c>
      <c r="N74" s="25">
        <f>SUM(N44:N73)/30</f>
        <v>40.240057694500294</v>
      </c>
      <c r="O74" s="25">
        <f>SUM(O44:O73)/27</f>
        <v>44.415311111111109</v>
      </c>
      <c r="P74" s="3"/>
      <c r="Q74" s="1"/>
    </row>
    <row r="75" spans="1:17" ht="18" x14ac:dyDescent="0.25">
      <c r="A75" s="1"/>
      <c r="B75" s="1"/>
      <c r="C75" s="1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42">
        <f>SUM(P44:P73)/30</f>
        <v>33.056560696720197</v>
      </c>
      <c r="Q75" s="1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Laura, Oswald</dc:creator>
  <cp:lastModifiedBy>Laura, Oswald</cp:lastModifiedBy>
  <dcterms:created xsi:type="dcterms:W3CDTF">2017-03-09T08:52:22Z</dcterms:created>
  <dcterms:modified xsi:type="dcterms:W3CDTF">2017-03-09T08:55:21Z</dcterms:modified>
</cp:coreProperties>
</file>