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muserdata\user data\alexander.hamblin\Idox\01.06\"/>
    </mc:Choice>
  </mc:AlternateContent>
  <bookViews>
    <workbookView xWindow="0" yWindow="0" windowWidth="20490" windowHeight="7620"/>
  </bookViews>
  <sheets>
    <sheet name="201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8" i="1" l="1"/>
  <c r="L78" i="1"/>
  <c r="K78" i="1"/>
  <c r="J78" i="1"/>
  <c r="I78" i="1"/>
  <c r="G78" i="1"/>
  <c r="F78" i="1"/>
  <c r="N77" i="1"/>
  <c r="M77" i="1"/>
  <c r="L77" i="1"/>
  <c r="K77" i="1"/>
  <c r="J77" i="1"/>
  <c r="I77" i="1"/>
  <c r="H77" i="1"/>
  <c r="G77" i="1"/>
  <c r="F77" i="1"/>
  <c r="E77" i="1"/>
  <c r="D77" i="1"/>
  <c r="C77" i="1"/>
  <c r="O77" i="1" s="1"/>
  <c r="N76" i="1"/>
  <c r="M76" i="1"/>
  <c r="L76" i="1"/>
  <c r="K76" i="1"/>
  <c r="J76" i="1"/>
  <c r="I76" i="1"/>
  <c r="H76" i="1"/>
  <c r="G76" i="1"/>
  <c r="F76" i="1"/>
  <c r="E76" i="1"/>
  <c r="D76" i="1"/>
  <c r="C76" i="1"/>
  <c r="O76" i="1" s="1"/>
  <c r="N75" i="1"/>
  <c r="M75" i="1"/>
  <c r="L75" i="1"/>
  <c r="J75" i="1"/>
  <c r="I75" i="1"/>
  <c r="H75" i="1"/>
  <c r="G75" i="1"/>
  <c r="F75" i="1"/>
  <c r="E75" i="1"/>
  <c r="D75" i="1"/>
  <c r="C75" i="1"/>
  <c r="O75" i="1" s="1"/>
  <c r="N74" i="1"/>
  <c r="M74" i="1"/>
  <c r="L74" i="1"/>
  <c r="K74" i="1"/>
  <c r="J74" i="1"/>
  <c r="I74" i="1"/>
  <c r="H74" i="1"/>
  <c r="G74" i="1"/>
  <c r="F74" i="1"/>
  <c r="E74" i="1"/>
  <c r="D74" i="1"/>
  <c r="C74" i="1"/>
  <c r="O74" i="1" s="1"/>
  <c r="N73" i="1"/>
  <c r="M73" i="1"/>
  <c r="L73" i="1"/>
  <c r="K73" i="1"/>
  <c r="J73" i="1"/>
  <c r="I73" i="1"/>
  <c r="H73" i="1"/>
  <c r="G73" i="1"/>
  <c r="F73" i="1"/>
  <c r="E73" i="1"/>
  <c r="D73" i="1"/>
  <c r="C73" i="1"/>
  <c r="O73" i="1" s="1"/>
  <c r="N72" i="1"/>
  <c r="M72" i="1"/>
  <c r="L72" i="1"/>
  <c r="K72" i="1"/>
  <c r="J72" i="1"/>
  <c r="I72" i="1"/>
  <c r="H72" i="1"/>
  <c r="G72" i="1"/>
  <c r="F72" i="1"/>
  <c r="E72" i="1"/>
  <c r="C72" i="1"/>
  <c r="O72" i="1" s="1"/>
  <c r="N71" i="1"/>
  <c r="M71" i="1"/>
  <c r="L71" i="1"/>
  <c r="K71" i="1"/>
  <c r="J71" i="1"/>
  <c r="I71" i="1"/>
  <c r="H71" i="1"/>
  <c r="G71" i="1"/>
  <c r="F71" i="1"/>
  <c r="E71" i="1"/>
  <c r="D71" i="1"/>
  <c r="C71" i="1"/>
  <c r="O71" i="1" s="1"/>
  <c r="N70" i="1"/>
  <c r="M70" i="1"/>
  <c r="L70" i="1"/>
  <c r="K70" i="1"/>
  <c r="J70" i="1"/>
  <c r="G70" i="1"/>
  <c r="E70" i="1"/>
  <c r="D70" i="1"/>
  <c r="O70" i="1" s="1"/>
  <c r="C70" i="1"/>
  <c r="N63" i="1"/>
  <c r="M63" i="1"/>
  <c r="L63" i="1"/>
  <c r="K63" i="1"/>
  <c r="J63" i="1"/>
  <c r="I63" i="1"/>
  <c r="H63" i="1"/>
  <c r="G63" i="1"/>
  <c r="F63" i="1"/>
  <c r="E63" i="1"/>
  <c r="D63" i="1"/>
  <c r="C63" i="1"/>
  <c r="O63" i="1" s="1"/>
  <c r="N62" i="1"/>
  <c r="M62" i="1"/>
  <c r="L62" i="1"/>
  <c r="K62" i="1"/>
  <c r="J62" i="1"/>
  <c r="I62" i="1"/>
  <c r="H62" i="1"/>
  <c r="G62" i="1"/>
  <c r="F62" i="1"/>
  <c r="E62" i="1"/>
  <c r="D62" i="1"/>
  <c r="C62" i="1"/>
  <c r="O62" i="1" s="1"/>
  <c r="M61" i="1"/>
  <c r="K61" i="1"/>
  <c r="J61" i="1"/>
  <c r="I61" i="1"/>
  <c r="H61" i="1"/>
  <c r="G61" i="1"/>
  <c r="F61" i="1"/>
  <c r="E61" i="1"/>
  <c r="D61" i="1"/>
  <c r="C61" i="1"/>
  <c r="O61" i="1" s="1"/>
  <c r="N60" i="1"/>
  <c r="M60" i="1"/>
  <c r="K60" i="1"/>
  <c r="J60" i="1"/>
  <c r="I60" i="1"/>
  <c r="H60" i="1"/>
  <c r="G60" i="1"/>
  <c r="F60" i="1"/>
  <c r="E60" i="1"/>
  <c r="D60" i="1"/>
  <c r="C60" i="1"/>
  <c r="O60" i="1" s="1"/>
  <c r="N58" i="1"/>
  <c r="M58" i="1"/>
  <c r="L58" i="1"/>
  <c r="K58" i="1"/>
  <c r="J58" i="1"/>
  <c r="I58" i="1"/>
  <c r="H58" i="1"/>
  <c r="G58" i="1"/>
  <c r="F58" i="1"/>
  <c r="E58" i="1"/>
  <c r="D58" i="1"/>
  <c r="C58" i="1"/>
  <c r="O58" i="1" s="1"/>
  <c r="N57" i="1"/>
  <c r="M57" i="1"/>
  <c r="L57" i="1"/>
  <c r="K57" i="1"/>
  <c r="J57" i="1"/>
  <c r="I57" i="1"/>
  <c r="H57" i="1"/>
  <c r="G57" i="1"/>
  <c r="F57" i="1"/>
  <c r="E57" i="1"/>
  <c r="D57" i="1"/>
  <c r="C57" i="1"/>
  <c r="O57" i="1" s="1"/>
  <c r="N56" i="1"/>
  <c r="M56" i="1"/>
  <c r="L56" i="1"/>
  <c r="K56" i="1"/>
  <c r="J56" i="1"/>
  <c r="I56" i="1"/>
  <c r="H56" i="1"/>
  <c r="G56" i="1"/>
  <c r="F56" i="1"/>
  <c r="E56" i="1"/>
  <c r="D56" i="1"/>
  <c r="C56" i="1"/>
  <c r="O56" i="1" s="1"/>
  <c r="N55" i="1"/>
  <c r="M55" i="1"/>
  <c r="L55" i="1"/>
  <c r="K55" i="1"/>
  <c r="J55" i="1"/>
  <c r="I55" i="1"/>
  <c r="H55" i="1"/>
  <c r="G55" i="1"/>
  <c r="F55" i="1"/>
  <c r="E55" i="1"/>
  <c r="D55" i="1"/>
  <c r="C55" i="1"/>
  <c r="O55" i="1" s="1"/>
  <c r="N54" i="1"/>
  <c r="M54" i="1"/>
  <c r="L54" i="1"/>
  <c r="K54" i="1"/>
  <c r="J54" i="1"/>
  <c r="I54" i="1"/>
  <c r="H54" i="1"/>
  <c r="G54" i="1"/>
  <c r="F54" i="1"/>
  <c r="E54" i="1"/>
  <c r="D54" i="1"/>
  <c r="C54" i="1"/>
  <c r="O54" i="1" s="1"/>
  <c r="N53" i="1"/>
  <c r="M53" i="1"/>
  <c r="L53" i="1"/>
  <c r="K53" i="1"/>
  <c r="J53" i="1"/>
  <c r="I53" i="1"/>
  <c r="H53" i="1"/>
  <c r="G53" i="1"/>
  <c r="F53" i="1"/>
  <c r="E53" i="1"/>
  <c r="D53" i="1"/>
  <c r="C53" i="1"/>
  <c r="O53" i="1" s="1"/>
  <c r="N52" i="1"/>
  <c r="M52" i="1"/>
  <c r="L52" i="1"/>
  <c r="K52" i="1"/>
  <c r="J52" i="1"/>
  <c r="I52" i="1"/>
  <c r="H52" i="1"/>
  <c r="G52" i="1"/>
  <c r="F52" i="1"/>
  <c r="E52" i="1"/>
  <c r="C52" i="1"/>
  <c r="O52" i="1" s="1"/>
  <c r="N51" i="1"/>
  <c r="M51" i="1"/>
  <c r="L51" i="1"/>
  <c r="K51" i="1"/>
  <c r="J51" i="1"/>
  <c r="I51" i="1"/>
  <c r="H51" i="1"/>
  <c r="G51" i="1"/>
  <c r="F51" i="1"/>
  <c r="E51" i="1"/>
  <c r="D51" i="1"/>
  <c r="C51" i="1"/>
  <c r="O51" i="1" s="1"/>
  <c r="N50" i="1"/>
  <c r="M50" i="1"/>
  <c r="L50" i="1"/>
  <c r="K50" i="1"/>
  <c r="J50" i="1"/>
  <c r="I50" i="1"/>
  <c r="H50" i="1"/>
  <c r="G50" i="1"/>
  <c r="F50" i="1"/>
  <c r="E50" i="1"/>
  <c r="D50" i="1"/>
  <c r="C50" i="1"/>
  <c r="O50" i="1" s="1"/>
  <c r="N49" i="1"/>
  <c r="M49" i="1"/>
  <c r="L49" i="1"/>
  <c r="J49" i="1"/>
  <c r="I49" i="1"/>
  <c r="H49" i="1"/>
  <c r="G49" i="1"/>
  <c r="F49" i="1"/>
  <c r="E49" i="1"/>
  <c r="D49" i="1"/>
  <c r="C49" i="1"/>
  <c r="O49" i="1" s="1"/>
  <c r="N48" i="1"/>
  <c r="M48" i="1"/>
  <c r="L48" i="1"/>
  <c r="K48" i="1"/>
  <c r="J48" i="1"/>
  <c r="I48" i="1"/>
  <c r="H48" i="1"/>
  <c r="G48" i="1"/>
  <c r="F48" i="1"/>
  <c r="E48" i="1"/>
  <c r="D48" i="1"/>
  <c r="C48" i="1"/>
  <c r="O48" i="1" s="1"/>
  <c r="N47" i="1"/>
  <c r="M47" i="1"/>
  <c r="L47" i="1"/>
  <c r="K47" i="1"/>
  <c r="J47" i="1"/>
  <c r="I47" i="1"/>
  <c r="H47" i="1"/>
  <c r="G47" i="1"/>
  <c r="F47" i="1"/>
  <c r="E47" i="1"/>
  <c r="D47" i="1"/>
  <c r="C47" i="1"/>
  <c r="O47" i="1" s="1"/>
  <c r="N46" i="1"/>
  <c r="M46" i="1"/>
  <c r="L46" i="1"/>
  <c r="K46" i="1"/>
  <c r="J46" i="1"/>
  <c r="I46" i="1"/>
  <c r="H46" i="1"/>
  <c r="G46" i="1"/>
  <c r="F46" i="1"/>
  <c r="E46" i="1"/>
  <c r="D46" i="1"/>
  <c r="C46" i="1"/>
  <c r="O46" i="1" s="1"/>
  <c r="N45" i="1"/>
  <c r="M45" i="1"/>
  <c r="L45" i="1"/>
  <c r="K45" i="1"/>
  <c r="J45" i="1"/>
  <c r="I45" i="1"/>
  <c r="H45" i="1"/>
  <c r="G45" i="1"/>
  <c r="F45" i="1"/>
  <c r="E45" i="1"/>
  <c r="D45" i="1"/>
  <c r="C45" i="1"/>
  <c r="O45" i="1" s="1"/>
  <c r="N44" i="1"/>
  <c r="M44" i="1"/>
  <c r="L44" i="1"/>
  <c r="K44" i="1"/>
  <c r="J44" i="1"/>
  <c r="I44" i="1"/>
  <c r="H44" i="1"/>
  <c r="G44" i="1"/>
  <c r="F44" i="1"/>
  <c r="E44" i="1"/>
  <c r="D44" i="1"/>
  <c r="C44" i="1"/>
  <c r="O44" i="1" s="1"/>
  <c r="N43" i="1"/>
  <c r="M43" i="1"/>
  <c r="L43" i="1"/>
  <c r="K43" i="1"/>
  <c r="J43" i="1"/>
  <c r="I43" i="1"/>
  <c r="H43" i="1"/>
  <c r="G43" i="1"/>
  <c r="F43" i="1"/>
  <c r="E43" i="1"/>
  <c r="D43" i="1"/>
  <c r="C43" i="1"/>
  <c r="O43" i="1" s="1"/>
  <c r="O32" i="1"/>
  <c r="O78" i="1" s="1"/>
  <c r="O31" i="1"/>
  <c r="O30" i="1"/>
  <c r="O29" i="1"/>
  <c r="O28" i="1"/>
  <c r="O27" i="1"/>
  <c r="O26" i="1"/>
  <c r="O25" i="1"/>
  <c r="O24" i="1"/>
  <c r="O23" i="1"/>
  <c r="O22" i="1"/>
  <c r="O21" i="1"/>
  <c r="O20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</calcChain>
</file>

<file path=xl/sharedStrings.xml><?xml version="1.0" encoding="utf-8"?>
<sst xmlns="http://schemas.openxmlformats.org/spreadsheetml/2006/main" count="204" uniqueCount="91">
  <si>
    <t>Nitrogen Dioxide 2019</t>
  </si>
  <si>
    <t>Non bias adjusted data</t>
  </si>
  <si>
    <t>Kerb distance (m)</t>
  </si>
  <si>
    <t>Height (m)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</si>
  <si>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</si>
  <si>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</si>
  <si>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</si>
  <si>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</si>
  <si>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</si>
  <si>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</si>
  <si>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</si>
  <si>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</si>
  <si>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</si>
  <si>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</si>
  <si>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</si>
  <si>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</si>
  <si>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Averages</t>
  </si>
  <si>
    <t>Site 1</t>
  </si>
  <si>
    <t>Municipal Offices (Front)</t>
  </si>
  <si>
    <t>Site 2</t>
  </si>
  <si>
    <t>Municipal Offices (Back)</t>
  </si>
  <si>
    <t>Site 3</t>
  </si>
  <si>
    <t>Ladies College</t>
  </si>
  <si>
    <t>Site 4</t>
  </si>
  <si>
    <t>2 Gloucester Road</t>
  </si>
  <si>
    <t>Site 5</t>
  </si>
  <si>
    <t>422 High St</t>
  </si>
  <si>
    <t>Site 6</t>
  </si>
  <si>
    <t>New Rutland</t>
  </si>
  <si>
    <t>Site 7</t>
  </si>
  <si>
    <t>Co-location - 1</t>
  </si>
  <si>
    <t>NA</t>
  </si>
  <si>
    <t>Site 8</t>
  </si>
  <si>
    <t>Co-location - 2</t>
  </si>
  <si>
    <t>Site 9</t>
  </si>
  <si>
    <t>Co-location - 3</t>
  </si>
  <si>
    <t>Site 10</t>
  </si>
  <si>
    <t>2 Swindon Road</t>
  </si>
  <si>
    <t>Missing</t>
  </si>
  <si>
    <t>Site 11</t>
  </si>
  <si>
    <t>Portland Street</t>
  </si>
  <si>
    <t>Site 12</t>
  </si>
  <si>
    <t>Winchcombe/Fairview</t>
  </si>
  <si>
    <t>Site 13</t>
  </si>
  <si>
    <t>Albion Street (outside no. 54)</t>
  </si>
  <si>
    <t>Site 14</t>
  </si>
  <si>
    <t>2 London Road</t>
  </si>
  <si>
    <t>Site 15</t>
  </si>
  <si>
    <t>YMCA - High St</t>
  </si>
  <si>
    <t>Site 16</t>
  </si>
  <si>
    <t>8a Bath Road</t>
  </si>
  <si>
    <t>Site 17</t>
  </si>
  <si>
    <t>Clarence Parade (opp no. 6)</t>
  </si>
  <si>
    <t>Site 18</t>
  </si>
  <si>
    <t>81 London Road</t>
  </si>
  <si>
    <t>Lost</t>
  </si>
  <si>
    <t>Site 19</t>
  </si>
  <si>
    <t>264 Gloucester Road</t>
  </si>
  <si>
    <t>missing</t>
  </si>
  <si>
    <t>Site 20</t>
  </si>
  <si>
    <t>340 Gloucester Road</t>
  </si>
  <si>
    <t>Site 21</t>
  </si>
  <si>
    <t>14 Imperial Square</t>
  </si>
  <si>
    <t>Site 22</t>
  </si>
  <si>
    <t>Hatherley Lane</t>
  </si>
  <si>
    <t>Site 23</t>
  </si>
  <si>
    <t>St James Square</t>
  </si>
  <si>
    <t>Site 24</t>
  </si>
  <si>
    <t>St Gregorys Church</t>
  </si>
  <si>
    <t>Site 25</t>
  </si>
  <si>
    <t>St Georges Street</t>
  </si>
  <si>
    <t>Site 26</t>
  </si>
  <si>
    <t>St Pauls Road</t>
  </si>
  <si>
    <t>Site 27</t>
  </si>
  <si>
    <t>St Lukes College Road</t>
  </si>
  <si>
    <t>Site 28</t>
  </si>
  <si>
    <t>Princess Elizabeth Way North</t>
  </si>
  <si>
    <t>Site 29</t>
  </si>
  <si>
    <t>Princess Elizabeth Way South</t>
  </si>
  <si>
    <t>Site 30</t>
  </si>
  <si>
    <t>Clarence Parade Alternative Location</t>
  </si>
  <si>
    <t>OVER 40 ug/m3</t>
  </si>
  <si>
    <t xml:space="preserve">Bias Adjustment used = </t>
  </si>
  <si>
    <t>OVER 50 ug/m3</t>
  </si>
  <si>
    <t>OVER 60 ug/m3</t>
  </si>
  <si>
    <t>OVER 70 ug/m3</t>
  </si>
  <si>
    <t>Established sites</t>
  </si>
  <si>
    <t>Bias adjusted data</t>
  </si>
  <si>
    <t>14 Imperal Square</t>
  </si>
  <si>
    <t>New Sites</t>
  </si>
  <si>
    <t>Missong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</si>
</sst>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;[Red]0.00"/>
  </numFmts>
  <fonts count="12" x14ac:knownFonts="1">
    <font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color indexed="50"/>
      <name val="Arial"/>
      <family val="2"/>
    </font>
    <font>
      <sz val="14"/>
      <color indexed="8"/>
      <name val="Arial"/>
      <family val="2"/>
    </font>
    <font>
      <sz val="10"/>
      <name val="MS Sans Serif"/>
      <family val="2"/>
    </font>
    <font>
      <sz val="14"/>
      <name val="MS Sans Serif"/>
      <family val="2"/>
    </font>
    <font>
      <b/>
      <sz val="14"/>
      <name val="MS Sans Serif"/>
      <family val="2"/>
    </font>
    <font>
      <sz val="14"/>
      <color indexed="10"/>
      <name val="Arial"/>
      <family val="2"/>
    </font>
    <font>
      <b/>
      <sz val="14"/>
      <color indexed="10"/>
      <name val="Arial"/>
      <family val="2"/>
    </font>
    <font>
      <b/>
      <sz val="12"/>
      <color indexed="10"/>
      <name val="Arial"/>
      <family val="2"/>
    </font>
    <font>
      <b/>
      <sz val="14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7">
    <xf numFmtId="0" fontId="0" fillId="0" borderId="0" xfId="0"/>
    <xf numFmtId="0" fontId="0" fillId="0" borderId="0" xfId="0" applyBorder="1"/>
    <xf numFmtId="0" fontId="2" fillId="0" borderId="0" xfId="0" applyFont="1" applyBorder="1"/>
    <xf numFmtId="0" fontId="0" fillId="0" borderId="0" xfId="0" applyAlignment="1">
      <alignment horizontal="center"/>
    </xf>
    <xf numFmtId="2" fontId="0" fillId="0" borderId="0" xfId="0" applyNumberFormat="1"/>
    <xf numFmtId="0" fontId="0" fillId="2" borderId="1" xfId="0" applyFill="1" applyBorder="1"/>
    <xf numFmtId="0" fontId="3" fillId="3" borderId="1" xfId="0" applyFont="1" applyFill="1" applyBorder="1"/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quotePrefix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4" fillId="4" borderId="1" xfId="0" applyFont="1" applyFill="1" applyBorder="1"/>
    <xf numFmtId="0" fontId="0" fillId="4" borderId="1" xfId="0" applyFont="1" applyFill="1" applyBorder="1"/>
    <xf numFmtId="2" fontId="0" fillId="0" borderId="1" xfId="0" applyNumberFormat="1" applyFont="1" applyFill="1" applyBorder="1" applyAlignment="1">
      <alignment horizontal="center"/>
    </xf>
    <xf numFmtId="2" fontId="6" fillId="0" borderId="1" xfId="1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165" fontId="0" fillId="0" borderId="1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right"/>
    </xf>
    <xf numFmtId="2" fontId="2" fillId="6" borderId="1" xfId="0" applyNumberFormat="1" applyFont="1" applyFill="1" applyBorder="1" applyAlignment="1">
      <alignment horizontal="center"/>
    </xf>
    <xf numFmtId="2" fontId="7" fillId="5" borderId="1" xfId="1" applyNumberFormat="1" applyFont="1" applyFill="1" applyBorder="1" applyAlignment="1">
      <alignment horizontal="center"/>
    </xf>
    <xf numFmtId="2" fontId="2" fillId="7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2" fontId="0" fillId="5" borderId="1" xfId="0" applyNumberFormat="1" applyFont="1" applyFill="1" applyBorder="1" applyAlignment="1">
      <alignment horizontal="center"/>
    </xf>
    <xf numFmtId="2" fontId="7" fillId="8" borderId="1" xfId="1" applyNumberFormat="1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2" fontId="0" fillId="9" borderId="1" xfId="0" applyNumberFormat="1" applyFill="1" applyBorder="1" applyAlignment="1">
      <alignment horizontal="left"/>
    </xf>
    <xf numFmtId="2" fontId="0" fillId="4" borderId="1" xfId="0" applyNumberFormat="1" applyFont="1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6" borderId="1" xfId="0" applyNumberFormat="1" applyFill="1" applyBorder="1" applyAlignment="1">
      <alignment horizontal="center"/>
    </xf>
    <xf numFmtId="2" fontId="0" fillId="10" borderId="1" xfId="0" applyNumberFormat="1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0" fillId="11" borderId="0" xfId="0" applyFill="1"/>
    <xf numFmtId="0" fontId="0" fillId="0" borderId="0" xfId="0" applyFill="1"/>
    <xf numFmtId="0" fontId="0" fillId="12" borderId="0" xfId="0" applyFill="1"/>
    <xf numFmtId="0" fontId="10" fillId="13" borderId="0" xfId="0" applyFont="1" applyFill="1"/>
    <xf numFmtId="0" fontId="0" fillId="8" borderId="0" xfId="0" applyFill="1"/>
    <xf numFmtId="0" fontId="2" fillId="0" borderId="0" xfId="0" applyFont="1"/>
    <xf numFmtId="2" fontId="0" fillId="0" borderId="0" xfId="0" applyNumberFormat="1" applyFont="1" applyAlignment="1">
      <alignment horizontal="center"/>
    </xf>
    <xf numFmtId="0" fontId="4" fillId="4" borderId="4" xfId="0" applyFont="1" applyFill="1" applyBorder="1"/>
    <xf numFmtId="2" fontId="0" fillId="0" borderId="2" xfId="0" applyNumberFormat="1" applyFont="1" applyFill="1" applyBorder="1" applyAlignment="1">
      <alignment horizontal="center"/>
    </xf>
    <xf numFmtId="2" fontId="6" fillId="0" borderId="2" xfId="1" applyNumberFormat="1" applyFont="1" applyFill="1" applyBorder="1" applyAlignment="1">
      <alignment horizontal="center"/>
    </xf>
    <xf numFmtId="0" fontId="4" fillId="0" borderId="0" xfId="0" applyFont="1" applyFill="1" applyBorder="1"/>
    <xf numFmtId="0" fontId="1" fillId="0" borderId="0" xfId="0" applyFont="1" applyFill="1" applyBorder="1"/>
    <xf numFmtId="2" fontId="0" fillId="0" borderId="0" xfId="0" applyNumberFormat="1" applyFont="1" applyFill="1" applyBorder="1" applyAlignment="1">
      <alignment horizontal="center"/>
    </xf>
    <xf numFmtId="2" fontId="1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2" fontId="6" fillId="0" borderId="0" xfId="1" applyNumberFormat="1" applyFont="1" applyFill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14" borderId="0" xfId="0" applyFont="1" applyFill="1" applyBorder="1"/>
    <xf numFmtId="165" fontId="1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left"/>
    </xf>
    <xf numFmtId="165" fontId="0" fillId="0" borderId="0" xfId="0" applyNumberFormat="1" applyFill="1" applyAlignment="1">
      <alignment horizontal="center"/>
    </xf>
    <xf numFmtId="0" fontId="0" fillId="0" borderId="0" xfId="0" applyFill="1" applyAlignment="1"/>
    <xf numFmtId="0" fontId="0" fillId="3" borderId="1" xfId="0" applyFont="1" applyFill="1" applyBorder="1"/>
    <xf numFmtId="2" fontId="0" fillId="0" borderId="1" xfId="0" applyNumberFormat="1" applyFont="1" applyBorder="1" applyAlignment="1">
      <alignment horizontal="center"/>
    </xf>
  </cellXfs>
  <cellStyles count="2">
    <cellStyle name="Normal" xfId="0" builtinId="0"/>
    <cellStyle name="Normal_20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tabSelected="1" zoomScale="70" zoomScaleNormal="70" workbookViewId="0">
      <selection activeCell="B39" sqref="B39"/>
    </sheetView>
  </sheetViews>
  <sheetFormatPr defaultRowHeight="18" x14ac:dyDescent="0.25"/>
  <cols>
    <col min="2" max="2" width="24.08984375" customWidth="1"/>
    <col min="7" max="7" width="10.1796875" bestFit="1" customWidth="1"/>
    <col min="16" max="16" width="14.36328125" customWidth="1"/>
    <col min="17" max="17" width="10.6328125" customWidth="1"/>
    <col min="18" max="18" width="9" style="4" customWidth="1"/>
  </cols>
  <sheetData>
    <row r="1" spans="1:18" x14ac:dyDescent="0.25">
      <c r="B1" s="1" t="s">
        <v>0</v>
      </c>
      <c r="C1" s="2" t="s">
        <v>1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 t="s">
        <v>2</v>
      </c>
      <c r="Q1" s="3" t="s">
        <v>3</v>
      </c>
    </row>
    <row r="2" spans="1:18" x14ac:dyDescent="0.25">
      <c r="A2" s="5"/>
      <c r="B2" s="6"/>
      <c r="C2" s="7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8" t="s">
        <v>10</v>
      </c>
      <c r="J2" s="8" t="s">
        <v>11</v>
      </c>
      <c r="K2" s="8" t="s">
        <v>12</v>
      </c>
      <c r="L2" s="8" t="s">
        <v>13</v>
      </c>
      <c r="M2" s="8" t="s">
        <v>14</v>
      </c>
      <c r="N2" s="8" t="s">
        <v>15</v>
      </c>
      <c r="O2" s="9" t="s">
        <v>16</v>
      </c>
      <c r="P2" s="10"/>
      <c r="Q2" s="3"/>
    </row>
    <row r="3" spans="1:18" ht="19.5" x14ac:dyDescent="0.35">
      <c r="A3" s="11" t="s">
        <v>17</v>
      </c>
      <c r="B3" s="12" t="s">
        <v>18</v>
      </c>
      <c r="C3" s="13">
        <v>34.035559594410017</v>
      </c>
      <c r="D3" s="13">
        <v>29.67</v>
      </c>
      <c r="E3" s="13">
        <v>28.558760810637235</v>
      </c>
      <c r="F3" s="13">
        <v>16.516940126442488</v>
      </c>
      <c r="G3" s="13">
        <v>18.867148067395203</v>
      </c>
      <c r="H3" s="13">
        <v>18.932340383376868</v>
      </c>
      <c r="I3" s="13">
        <v>17.309999999999999</v>
      </c>
      <c r="J3" s="13">
        <v>18.256036271989146</v>
      </c>
      <c r="K3" s="13">
        <v>21.47</v>
      </c>
      <c r="L3" s="13">
        <v>26.18</v>
      </c>
      <c r="M3" s="13">
        <v>31.15</v>
      </c>
      <c r="N3" s="14">
        <v>27.59</v>
      </c>
      <c r="O3" s="15">
        <f t="shared" ref="O3:O18" si="0">AVERAGE(C3:N3)</f>
        <v>24.044732104520914</v>
      </c>
      <c r="P3" s="16">
        <v>6.5</v>
      </c>
      <c r="Q3" s="17">
        <v>3.7</v>
      </c>
    </row>
    <row r="4" spans="1:18" ht="19.5" x14ac:dyDescent="0.35">
      <c r="A4" s="11" t="s">
        <v>19</v>
      </c>
      <c r="B4" s="12" t="s">
        <v>20</v>
      </c>
      <c r="C4" s="13">
        <v>37.323687631424491</v>
      </c>
      <c r="D4" s="13">
        <v>32.01</v>
      </c>
      <c r="E4" s="13">
        <v>27.922989930284082</v>
      </c>
      <c r="F4" s="13">
        <v>30.966704351062553</v>
      </c>
      <c r="G4" s="13">
        <v>23.219846580775187</v>
      </c>
      <c r="H4" s="13">
        <v>22.062109226005553</v>
      </c>
      <c r="I4" s="13">
        <v>20.79</v>
      </c>
      <c r="J4" s="13">
        <v>19.337119984190156</v>
      </c>
      <c r="K4" s="13">
        <v>24.26</v>
      </c>
      <c r="L4" s="13">
        <v>25.16</v>
      </c>
      <c r="M4" s="18">
        <v>41.08</v>
      </c>
      <c r="N4" s="14">
        <v>30.81</v>
      </c>
      <c r="O4" s="15">
        <f t="shared" si="0"/>
        <v>27.911871475311838</v>
      </c>
      <c r="P4" s="16">
        <v>4.5</v>
      </c>
      <c r="Q4" s="17">
        <v>2.7</v>
      </c>
    </row>
    <row r="5" spans="1:18" ht="19.5" x14ac:dyDescent="0.35">
      <c r="A5" s="11" t="s">
        <v>21</v>
      </c>
      <c r="B5" s="11" t="s">
        <v>22</v>
      </c>
      <c r="C5" s="13">
        <v>36.686283598140506</v>
      </c>
      <c r="D5" s="13">
        <v>36.799999999999997</v>
      </c>
      <c r="E5" s="13">
        <v>33.54848600640338</v>
      </c>
      <c r="F5" s="13">
        <v>25.379189289700971</v>
      </c>
      <c r="G5" s="13">
        <v>25.936192269570842</v>
      </c>
      <c r="H5" s="13">
        <v>24.669111171377697</v>
      </c>
      <c r="I5" s="13">
        <v>24.18</v>
      </c>
      <c r="J5" s="13">
        <v>24.947749444028315</v>
      </c>
      <c r="K5" s="13">
        <v>26.69</v>
      </c>
      <c r="L5" s="19">
        <v>30.29</v>
      </c>
      <c r="M5" s="13">
        <v>36.96</v>
      </c>
      <c r="N5" s="14">
        <v>32.770000000000003</v>
      </c>
      <c r="O5" s="15">
        <f t="shared" si="0"/>
        <v>29.904750981601808</v>
      </c>
      <c r="P5" s="16">
        <v>5.7</v>
      </c>
      <c r="Q5" s="17">
        <v>2.9</v>
      </c>
      <c r="R5" s="20"/>
    </row>
    <row r="6" spans="1:18" ht="19.5" x14ac:dyDescent="0.35">
      <c r="A6" s="11" t="s">
        <v>23</v>
      </c>
      <c r="B6" s="12" t="s">
        <v>24</v>
      </c>
      <c r="C6" s="21">
        <v>53.48290948224173</v>
      </c>
      <c r="D6" s="21">
        <v>55.85</v>
      </c>
      <c r="E6" s="18">
        <v>43.579578719118693</v>
      </c>
      <c r="F6" s="13">
        <v>39.163249101048287</v>
      </c>
      <c r="G6" s="13">
        <v>37.48958631489036</v>
      </c>
      <c r="H6" s="13">
        <v>35.589083570630613</v>
      </c>
      <c r="I6" s="13">
        <v>38.46</v>
      </c>
      <c r="J6" s="13">
        <v>36.941339230560367</v>
      </c>
      <c r="K6" s="13">
        <v>39.71</v>
      </c>
      <c r="L6" s="18">
        <v>40.26</v>
      </c>
      <c r="M6" s="21">
        <v>52.52</v>
      </c>
      <c r="N6" s="22">
        <v>48.78</v>
      </c>
      <c r="O6" s="23">
        <f t="shared" si="0"/>
        <v>43.485478868207501</v>
      </c>
      <c r="P6" s="16">
        <v>0.5</v>
      </c>
      <c r="Q6" s="17">
        <v>2.9</v>
      </c>
      <c r="R6" s="20"/>
    </row>
    <row r="7" spans="1:18" ht="19.5" x14ac:dyDescent="0.35">
      <c r="A7" s="11" t="s">
        <v>25</v>
      </c>
      <c r="B7" s="24" t="s">
        <v>26</v>
      </c>
      <c r="C7" s="21">
        <v>55.413716103112876</v>
      </c>
      <c r="D7" s="21">
        <v>57.57961179507479</v>
      </c>
      <c r="E7" s="21">
        <v>52.348614860496518</v>
      </c>
      <c r="F7" s="18">
        <v>45.079704401741104</v>
      </c>
      <c r="G7" s="18">
        <v>44.819703865207906</v>
      </c>
      <c r="H7" s="13">
        <v>38.560775689132619</v>
      </c>
      <c r="I7" s="18">
        <v>42.97</v>
      </c>
      <c r="J7" s="18">
        <v>40.611028092806819</v>
      </c>
      <c r="K7" s="18">
        <v>42.63</v>
      </c>
      <c r="L7" s="18">
        <v>42.26</v>
      </c>
      <c r="M7" s="21">
        <v>54.58</v>
      </c>
      <c r="N7" s="22">
        <v>47.2</v>
      </c>
      <c r="O7" s="23">
        <f t="shared" si="0"/>
        <v>47.004429567297727</v>
      </c>
      <c r="P7" s="16">
        <v>1.8</v>
      </c>
      <c r="Q7" s="17">
        <v>2.9</v>
      </c>
      <c r="R7" s="20"/>
    </row>
    <row r="8" spans="1:18" ht="19.5" x14ac:dyDescent="0.35">
      <c r="A8" s="11" t="s">
        <v>27</v>
      </c>
      <c r="B8" s="24" t="s">
        <v>28</v>
      </c>
      <c r="C8" s="21">
        <v>50.752351506460485</v>
      </c>
      <c r="D8" s="21">
        <v>52.303047945211823</v>
      </c>
      <c r="E8" s="18">
        <v>43.595262234144258</v>
      </c>
      <c r="F8" s="13">
        <v>37.878199404761908</v>
      </c>
      <c r="G8" s="13">
        <v>35.999762140736728</v>
      </c>
      <c r="H8" s="13">
        <v>31.828590035658419</v>
      </c>
      <c r="I8" s="13">
        <v>33.200000000000003</v>
      </c>
      <c r="J8" s="13">
        <v>35.616329132684733</v>
      </c>
      <c r="K8" s="13">
        <v>38.46</v>
      </c>
      <c r="L8" s="18">
        <v>40.700000000000003</v>
      </c>
      <c r="M8" s="18">
        <v>43.04</v>
      </c>
      <c r="N8" s="22">
        <v>44.64</v>
      </c>
      <c r="O8" s="23">
        <f t="shared" si="0"/>
        <v>40.667795199971529</v>
      </c>
      <c r="P8" s="16">
        <v>1.9</v>
      </c>
      <c r="Q8" s="17">
        <v>2.9</v>
      </c>
      <c r="R8" s="20"/>
    </row>
    <row r="9" spans="1:18" ht="19.5" x14ac:dyDescent="0.35">
      <c r="A9" s="11" t="s">
        <v>29</v>
      </c>
      <c r="B9" s="24" t="s">
        <v>30</v>
      </c>
      <c r="C9" s="25">
        <v>40.703557542861468</v>
      </c>
      <c r="D9" s="18">
        <v>43.372913585150158</v>
      </c>
      <c r="E9" s="18">
        <v>41.190697710427557</v>
      </c>
      <c r="F9" s="13">
        <v>31.363354742719061</v>
      </c>
      <c r="G9" s="13">
        <v>30.665251932603006</v>
      </c>
      <c r="H9" s="13">
        <v>37.178936865562925</v>
      </c>
      <c r="I9" s="13">
        <v>33.700000000000003</v>
      </c>
      <c r="J9" s="13">
        <v>30.475074991969734</v>
      </c>
      <c r="K9" s="13" t="s">
        <v>31</v>
      </c>
      <c r="L9" s="13">
        <v>33.89</v>
      </c>
      <c r="M9" s="18">
        <v>42.37</v>
      </c>
      <c r="N9" s="14">
        <v>36.1</v>
      </c>
      <c r="O9" s="15">
        <f t="shared" si="0"/>
        <v>36.45543521557218</v>
      </c>
      <c r="P9" s="16">
        <v>2.4</v>
      </c>
      <c r="Q9" s="17">
        <v>1.3</v>
      </c>
      <c r="R9" s="20"/>
    </row>
    <row r="10" spans="1:18" ht="19.5" x14ac:dyDescent="0.35">
      <c r="A10" s="11" t="s">
        <v>32</v>
      </c>
      <c r="B10" s="24" t="s">
        <v>33</v>
      </c>
      <c r="C10" s="25">
        <v>43.486875493173528</v>
      </c>
      <c r="D10" s="13">
        <v>36.673365761652704</v>
      </c>
      <c r="E10" s="13">
        <v>32.901416070822634</v>
      </c>
      <c r="F10" s="13">
        <v>33.717653564790005</v>
      </c>
      <c r="G10" s="13">
        <v>35.116131615456801</v>
      </c>
      <c r="H10" s="13">
        <v>28.695951078217274</v>
      </c>
      <c r="I10" s="13">
        <v>33.46</v>
      </c>
      <c r="J10" s="13">
        <v>29.416543441731399</v>
      </c>
      <c r="K10" s="13">
        <v>31.04</v>
      </c>
      <c r="L10" s="13">
        <v>31.09</v>
      </c>
      <c r="M10" s="18">
        <v>40.03</v>
      </c>
      <c r="N10" s="14">
        <v>34.270000000000003</v>
      </c>
      <c r="O10" s="15">
        <f t="shared" si="0"/>
        <v>34.158161418820356</v>
      </c>
      <c r="P10" s="16">
        <v>2.4</v>
      </c>
      <c r="Q10" s="17">
        <v>1.3</v>
      </c>
      <c r="R10" s="20"/>
    </row>
    <row r="11" spans="1:18" ht="19.5" x14ac:dyDescent="0.35">
      <c r="A11" s="11" t="s">
        <v>34</v>
      </c>
      <c r="B11" s="24" t="s">
        <v>35</v>
      </c>
      <c r="C11" s="25">
        <v>47.513803591497357</v>
      </c>
      <c r="D11" s="13">
        <v>39.992407802651442</v>
      </c>
      <c r="E11" s="13">
        <v>38.590974419857375</v>
      </c>
      <c r="F11" s="13">
        <v>35.109760694362393</v>
      </c>
      <c r="G11" s="13">
        <v>32.448876511393678</v>
      </c>
      <c r="H11" s="13">
        <v>32.334041741979867</v>
      </c>
      <c r="I11" s="13">
        <v>30.93</v>
      </c>
      <c r="J11" s="13">
        <v>31.742123159038876</v>
      </c>
      <c r="K11" s="13">
        <v>35.950000000000003</v>
      </c>
      <c r="L11" s="13">
        <v>33.47</v>
      </c>
      <c r="M11" s="18">
        <v>41.21</v>
      </c>
      <c r="N11" s="14">
        <v>34.42</v>
      </c>
      <c r="O11" s="15">
        <f t="shared" si="0"/>
        <v>36.142665660065084</v>
      </c>
      <c r="P11" s="16">
        <v>2.4</v>
      </c>
      <c r="Q11" s="17">
        <v>1.3</v>
      </c>
      <c r="R11" s="20"/>
    </row>
    <row r="12" spans="1:18" ht="19.5" x14ac:dyDescent="0.35">
      <c r="A12" s="11" t="s">
        <v>36</v>
      </c>
      <c r="B12" s="24" t="s">
        <v>37</v>
      </c>
      <c r="C12" s="18">
        <v>48.91182383320691</v>
      </c>
      <c r="D12" s="13" t="s">
        <v>38</v>
      </c>
      <c r="E12" s="18">
        <v>42.098061482819709</v>
      </c>
      <c r="F12" s="13">
        <v>36.260697916666665</v>
      </c>
      <c r="G12" s="13">
        <v>34.890500148676779</v>
      </c>
      <c r="H12" s="13">
        <v>30.921473981284169</v>
      </c>
      <c r="I12" s="13">
        <v>29.45</v>
      </c>
      <c r="J12" s="13">
        <v>29.84420222887152</v>
      </c>
      <c r="K12" s="13">
        <v>31.29</v>
      </c>
      <c r="L12" s="13">
        <v>35.119999999999997</v>
      </c>
      <c r="M12" s="18">
        <v>46.73</v>
      </c>
      <c r="N12" s="26">
        <v>70.48</v>
      </c>
      <c r="O12" s="15">
        <f t="shared" si="0"/>
        <v>39.636069053775074</v>
      </c>
      <c r="P12" s="16">
        <v>2.1</v>
      </c>
      <c r="Q12" s="17">
        <v>2.9</v>
      </c>
      <c r="R12" s="20"/>
    </row>
    <row r="13" spans="1:18" ht="19.5" x14ac:dyDescent="0.35">
      <c r="A13" s="11" t="s">
        <v>39</v>
      </c>
      <c r="B13" s="12" t="s">
        <v>40</v>
      </c>
      <c r="C13" s="13">
        <v>38.533096126248942</v>
      </c>
      <c r="D13" s="18">
        <v>42.338008080706217</v>
      </c>
      <c r="E13" s="13">
        <v>34.624167764951771</v>
      </c>
      <c r="F13" s="13">
        <v>39.434276785714282</v>
      </c>
      <c r="G13" s="13">
        <v>29.077989692761758</v>
      </c>
      <c r="H13" s="13">
        <v>27.799731096583997</v>
      </c>
      <c r="I13" s="13">
        <v>29.14</v>
      </c>
      <c r="J13" s="13">
        <v>25.295154315653235</v>
      </c>
      <c r="K13" s="13">
        <v>34.130000000000003</v>
      </c>
      <c r="L13" s="13">
        <v>33.909999999999997</v>
      </c>
      <c r="M13" s="18">
        <v>45.67</v>
      </c>
      <c r="N13" s="14">
        <v>33.979999999999997</v>
      </c>
      <c r="O13" s="15">
        <f t="shared" si="0"/>
        <v>34.494368655218345</v>
      </c>
      <c r="P13" s="16">
        <v>1.6</v>
      </c>
      <c r="Q13" s="17">
        <v>3.1</v>
      </c>
      <c r="R13" s="20"/>
    </row>
    <row r="14" spans="1:18" ht="19.5" x14ac:dyDescent="0.35">
      <c r="A14" s="11" t="s">
        <v>41</v>
      </c>
      <c r="B14" s="24" t="s">
        <v>42</v>
      </c>
      <c r="C14" s="25">
        <v>47.157358806366439</v>
      </c>
      <c r="D14" s="18">
        <v>46.454531482396924</v>
      </c>
      <c r="E14" s="13">
        <v>36.546065899992577</v>
      </c>
      <c r="F14" s="13">
        <v>32.161769125847805</v>
      </c>
      <c r="G14" s="13">
        <v>25.838011100101493</v>
      </c>
      <c r="H14" s="13">
        <v>28.088353019830709</v>
      </c>
      <c r="I14" s="13">
        <v>26.62</v>
      </c>
      <c r="J14" s="13">
        <v>27.126400830124833</v>
      </c>
      <c r="K14" s="13">
        <v>31.11</v>
      </c>
      <c r="L14" s="13">
        <v>34.909999999999997</v>
      </c>
      <c r="M14" s="18">
        <v>41.87</v>
      </c>
      <c r="N14" s="14">
        <v>38.64</v>
      </c>
      <c r="O14" s="27">
        <f t="shared" si="0"/>
        <v>34.710207522055065</v>
      </c>
      <c r="P14" s="16">
        <v>3.2</v>
      </c>
      <c r="Q14" s="17">
        <v>3.1</v>
      </c>
      <c r="R14" s="20"/>
    </row>
    <row r="15" spans="1:18" ht="19.5" x14ac:dyDescent="0.35">
      <c r="A15" s="11" t="s">
        <v>43</v>
      </c>
      <c r="B15" s="12" t="s">
        <v>44</v>
      </c>
      <c r="C15" s="25">
        <v>41.370755289896088</v>
      </c>
      <c r="D15" s="13">
        <v>36.878035647885035</v>
      </c>
      <c r="E15" s="13">
        <v>32.854341534010857</v>
      </c>
      <c r="F15" s="13">
        <v>28.374418846872462</v>
      </c>
      <c r="G15" s="13">
        <v>26.674137213309532</v>
      </c>
      <c r="H15" s="13">
        <v>25.12290850563835</v>
      </c>
      <c r="I15" s="13">
        <v>21.74</v>
      </c>
      <c r="J15" s="13">
        <v>23.332207426440643</v>
      </c>
      <c r="K15" s="13">
        <v>29.06</v>
      </c>
      <c r="L15" s="13">
        <v>29.84</v>
      </c>
      <c r="M15" s="18">
        <v>42.71</v>
      </c>
      <c r="N15" s="14">
        <v>30.88</v>
      </c>
      <c r="O15" s="15">
        <f t="shared" si="0"/>
        <v>30.736400372004411</v>
      </c>
      <c r="P15" s="16">
        <v>1.2</v>
      </c>
      <c r="Q15" s="17">
        <v>2.8</v>
      </c>
      <c r="R15" s="20"/>
    </row>
    <row r="16" spans="1:18" ht="19.5" x14ac:dyDescent="0.35">
      <c r="A16" s="11" t="s">
        <v>45</v>
      </c>
      <c r="B16" s="12" t="s">
        <v>46</v>
      </c>
      <c r="C16" s="25">
        <v>43.030801233775207</v>
      </c>
      <c r="D16" s="18">
        <v>41.130689338917108</v>
      </c>
      <c r="E16" s="13">
        <v>34.649978290090395</v>
      </c>
      <c r="F16" s="18">
        <v>45.837174457525926</v>
      </c>
      <c r="G16" s="13">
        <v>34.281591674928841</v>
      </c>
      <c r="H16" s="13">
        <v>35.037156369937314</v>
      </c>
      <c r="I16" s="13">
        <v>34.03</v>
      </c>
      <c r="J16" s="13">
        <v>28.73766824784661</v>
      </c>
      <c r="K16" s="13">
        <v>35.82</v>
      </c>
      <c r="L16" s="13">
        <v>37.770000000000003</v>
      </c>
      <c r="M16" s="18">
        <v>49.18</v>
      </c>
      <c r="N16" s="14">
        <v>33.979999999999997</v>
      </c>
      <c r="O16" s="27">
        <f t="shared" si="0"/>
        <v>37.79042163441845</v>
      </c>
      <c r="P16" s="16">
        <v>3</v>
      </c>
      <c r="Q16" s="17">
        <v>2.9</v>
      </c>
      <c r="R16" s="20"/>
    </row>
    <row r="17" spans="1:18" ht="19.5" x14ac:dyDescent="0.35">
      <c r="A17" s="11" t="s">
        <v>47</v>
      </c>
      <c r="B17" s="24" t="s">
        <v>48</v>
      </c>
      <c r="C17" s="13">
        <v>37.463535768937327</v>
      </c>
      <c r="D17" s="13">
        <v>35.319188954711905</v>
      </c>
      <c r="E17" s="13">
        <v>30.83</v>
      </c>
      <c r="F17" s="13">
        <v>28.968111593307746</v>
      </c>
      <c r="G17" s="13">
        <v>23.759843012881301</v>
      </c>
      <c r="H17" s="13">
        <v>25.920136684417759</v>
      </c>
      <c r="I17" s="13">
        <v>23.27</v>
      </c>
      <c r="J17" s="13">
        <v>21.455841094943672</v>
      </c>
      <c r="K17" s="13">
        <v>24.87</v>
      </c>
      <c r="L17" s="13">
        <v>27.91</v>
      </c>
      <c r="M17" s="13">
        <v>35.9</v>
      </c>
      <c r="N17" s="14">
        <v>29.66</v>
      </c>
      <c r="O17" s="15">
        <f t="shared" si="0"/>
        <v>28.777221425766644</v>
      </c>
      <c r="P17" s="16">
        <v>1.9</v>
      </c>
      <c r="Q17" s="17">
        <v>3</v>
      </c>
      <c r="R17" s="20"/>
    </row>
    <row r="18" spans="1:18" ht="19.5" x14ac:dyDescent="0.35">
      <c r="A18" s="11" t="s">
        <v>49</v>
      </c>
      <c r="B18" s="24" t="s">
        <v>50</v>
      </c>
      <c r="C18" s="25">
        <v>44.571501123818372</v>
      </c>
      <c r="D18" s="18">
        <v>41.825395597853351</v>
      </c>
      <c r="E18" s="13">
        <v>34.39</v>
      </c>
      <c r="F18" s="13">
        <v>36.006071410859363</v>
      </c>
      <c r="G18" s="13">
        <v>29.897943980813888</v>
      </c>
      <c r="H18" s="13">
        <v>31.622601396519169</v>
      </c>
      <c r="I18" s="13">
        <v>29.89</v>
      </c>
      <c r="J18" s="13">
        <v>28.064607174625387</v>
      </c>
      <c r="K18" s="13">
        <v>31.48</v>
      </c>
      <c r="L18" s="13">
        <v>34.86</v>
      </c>
      <c r="M18" s="13">
        <v>37.57</v>
      </c>
      <c r="N18" s="14">
        <v>36.61</v>
      </c>
      <c r="O18" s="27">
        <f t="shared" si="0"/>
        <v>34.732343390374133</v>
      </c>
      <c r="P18" s="16">
        <v>2</v>
      </c>
      <c r="Q18" s="17">
        <v>3</v>
      </c>
      <c r="R18" s="20"/>
    </row>
    <row r="19" spans="1:18" ht="19.5" x14ac:dyDescent="0.35">
      <c r="A19" s="11" t="s">
        <v>51</v>
      </c>
      <c r="B19" s="12" t="s">
        <v>52</v>
      </c>
      <c r="C19" s="13" t="s">
        <v>38</v>
      </c>
      <c r="D19" t="s">
        <v>38</v>
      </c>
      <c r="E19" s="13" t="s">
        <v>38</v>
      </c>
      <c r="F19" s="13" t="s">
        <v>38</v>
      </c>
      <c r="G19" s="13" t="s">
        <v>38</v>
      </c>
      <c r="H19" s="13" t="s">
        <v>38</v>
      </c>
      <c r="I19" s="13"/>
      <c r="J19" s="13"/>
      <c r="K19" s="13"/>
      <c r="L19" s="13"/>
      <c r="M19" s="13"/>
      <c r="N19" s="14"/>
      <c r="O19" s="15"/>
      <c r="P19" s="16">
        <v>2.9</v>
      </c>
      <c r="Q19" s="17">
        <v>2.8</v>
      </c>
      <c r="R19" s="20"/>
    </row>
    <row r="20" spans="1:18" ht="19.5" x14ac:dyDescent="0.35">
      <c r="A20" s="11" t="s">
        <v>53</v>
      </c>
      <c r="B20" s="11" t="s">
        <v>54</v>
      </c>
      <c r="C20" s="18">
        <v>42.74800526189312</v>
      </c>
      <c r="D20" s="21">
        <v>51.082459193099496</v>
      </c>
      <c r="E20" s="13">
        <v>34.411130869828817</v>
      </c>
      <c r="F20" s="13">
        <v>39.232366480446927</v>
      </c>
      <c r="G20" s="13">
        <v>32.846332362902238</v>
      </c>
      <c r="H20" s="13">
        <v>36.478737992464666</v>
      </c>
      <c r="I20" s="13">
        <v>34.74</v>
      </c>
      <c r="J20" s="13">
        <v>31.072681980905841</v>
      </c>
      <c r="K20" s="13">
        <v>33.130000000000003</v>
      </c>
      <c r="L20" s="13" t="s">
        <v>55</v>
      </c>
      <c r="M20" s="18">
        <v>41.52</v>
      </c>
      <c r="N20" s="22">
        <v>41.04</v>
      </c>
      <c r="O20" s="27">
        <f t="shared" ref="O20:O32" si="1">AVERAGE(C20:N20)</f>
        <v>38.027428558321915</v>
      </c>
      <c r="P20" s="16">
        <v>4.7</v>
      </c>
      <c r="Q20" s="17">
        <v>2.7</v>
      </c>
      <c r="R20" s="20"/>
    </row>
    <row r="21" spans="1:18" ht="19.5" x14ac:dyDescent="0.35">
      <c r="A21" s="11" t="s">
        <v>56</v>
      </c>
      <c r="B21" s="24" t="s">
        <v>57</v>
      </c>
      <c r="C21" s="25">
        <v>44.689995931556879</v>
      </c>
      <c r="D21" s="18">
        <v>40.164269576382374</v>
      </c>
      <c r="E21" s="13">
        <v>38.493190446722451</v>
      </c>
      <c r="F21" s="13">
        <v>26.725525322743906</v>
      </c>
      <c r="G21" s="13">
        <v>29.283860962566845</v>
      </c>
      <c r="H21" s="13">
        <v>27.474748896038804</v>
      </c>
      <c r="I21" s="13">
        <v>29.37</v>
      </c>
      <c r="J21" s="13">
        <v>29.185964894829787</v>
      </c>
      <c r="K21" s="13">
        <v>31.13</v>
      </c>
      <c r="L21" s="13" t="s">
        <v>55</v>
      </c>
      <c r="M21" s="18">
        <v>41.11</v>
      </c>
      <c r="N21" s="14" t="s">
        <v>58</v>
      </c>
      <c r="O21" s="15">
        <f t="shared" si="1"/>
        <v>33.762755603084109</v>
      </c>
      <c r="P21" s="28">
        <v>0.8</v>
      </c>
      <c r="Q21" s="17">
        <v>2.5</v>
      </c>
      <c r="R21" s="20"/>
    </row>
    <row r="22" spans="1:18" ht="19.5" x14ac:dyDescent="0.35">
      <c r="A22" s="11" t="s">
        <v>59</v>
      </c>
      <c r="B22" s="12" t="s">
        <v>60</v>
      </c>
      <c r="C22" s="18">
        <v>47.145486835815802</v>
      </c>
      <c r="D22" s="18">
        <v>47.252417864477799</v>
      </c>
      <c r="E22" s="13">
        <v>39.351318896171676</v>
      </c>
      <c r="F22" s="13">
        <v>38.633140516389773</v>
      </c>
      <c r="G22" s="13">
        <v>26.634014497342676</v>
      </c>
      <c r="H22" s="13">
        <v>32.420967589011518</v>
      </c>
      <c r="I22" s="13">
        <v>30.79</v>
      </c>
      <c r="J22" s="13">
        <v>27.809434665870157</v>
      </c>
      <c r="K22" s="13">
        <v>32.26</v>
      </c>
      <c r="L22" s="13">
        <v>33.89</v>
      </c>
      <c r="M22" s="18">
        <v>43.86</v>
      </c>
      <c r="N22" s="14">
        <v>38.71</v>
      </c>
      <c r="O22" s="15">
        <f t="shared" si="1"/>
        <v>36.563065072089948</v>
      </c>
      <c r="P22" s="28">
        <v>3.6</v>
      </c>
      <c r="Q22" s="17">
        <v>2.8</v>
      </c>
      <c r="R22" s="20"/>
    </row>
    <row r="23" spans="1:18" ht="19.5" x14ac:dyDescent="0.35">
      <c r="A23" s="11" t="s">
        <v>61</v>
      </c>
      <c r="B23" s="12" t="s">
        <v>62</v>
      </c>
      <c r="C23" s="13">
        <v>34.511415406767462</v>
      </c>
      <c r="D23" s="13">
        <v>28.079159676801286</v>
      </c>
      <c r="E23" s="13">
        <v>21.405549285267874</v>
      </c>
      <c r="F23" s="13">
        <v>27.002783880970259</v>
      </c>
      <c r="G23" s="13">
        <v>18.764868657719273</v>
      </c>
      <c r="H23" s="13">
        <v>21.446595400867622</v>
      </c>
      <c r="I23" s="13">
        <v>17.09</v>
      </c>
      <c r="J23" s="13">
        <v>15.276069372726854</v>
      </c>
      <c r="K23" s="13">
        <v>21.15</v>
      </c>
      <c r="L23" s="13">
        <v>24.45</v>
      </c>
      <c r="M23" s="13">
        <v>35.64</v>
      </c>
      <c r="N23" s="14">
        <v>24.8</v>
      </c>
      <c r="O23" s="15">
        <f t="shared" si="1"/>
        <v>24.134703473426722</v>
      </c>
      <c r="P23" s="16">
        <v>0.4</v>
      </c>
      <c r="Q23" s="17">
        <v>2.8</v>
      </c>
      <c r="R23" s="20"/>
    </row>
    <row r="24" spans="1:18" s="34" customFormat="1" x14ac:dyDescent="0.25">
      <c r="A24" s="29" t="s">
        <v>63</v>
      </c>
      <c r="B24" s="30" t="s">
        <v>64</v>
      </c>
      <c r="C24" s="31">
        <v>44.335286328873124</v>
      </c>
      <c r="D24" s="32">
        <v>36.831556263319328</v>
      </c>
      <c r="E24" s="32">
        <v>38.991856349048156</v>
      </c>
      <c r="F24" s="32" t="s">
        <v>38</v>
      </c>
      <c r="G24" s="32">
        <v>27.598563855044421</v>
      </c>
      <c r="H24" s="32" t="s">
        <v>38</v>
      </c>
      <c r="I24" s="32" t="s">
        <v>38</v>
      </c>
      <c r="J24" s="32">
        <v>23.052551720710312</v>
      </c>
      <c r="K24" s="32">
        <v>30.78</v>
      </c>
      <c r="L24" s="32">
        <v>32.65</v>
      </c>
      <c r="M24" s="32">
        <v>38.299999999999997</v>
      </c>
      <c r="N24" s="13">
        <v>30.97</v>
      </c>
      <c r="O24" s="33">
        <f t="shared" si="1"/>
        <v>33.723312724110592</v>
      </c>
      <c r="P24" s="34">
        <v>3.7</v>
      </c>
      <c r="Q24" s="34">
        <v>2.8</v>
      </c>
      <c r="R24" s="20"/>
    </row>
    <row r="25" spans="1:18" s="34" customFormat="1" x14ac:dyDescent="0.25">
      <c r="A25" s="29" t="s">
        <v>65</v>
      </c>
      <c r="B25" s="30" t="s">
        <v>66</v>
      </c>
      <c r="C25" s="31">
        <v>42.445944702667369</v>
      </c>
      <c r="D25" s="18">
        <v>42.354712501852553</v>
      </c>
      <c r="E25" s="32">
        <v>33.236025974018943</v>
      </c>
      <c r="F25" s="32">
        <v>28.860740850939219</v>
      </c>
      <c r="G25" s="32">
        <v>27.016185133798331</v>
      </c>
      <c r="H25" s="32">
        <v>28.356917704744902</v>
      </c>
      <c r="I25" s="32">
        <v>27.85</v>
      </c>
      <c r="J25" s="32">
        <v>29.291973017716558</v>
      </c>
      <c r="K25" s="32">
        <v>27.71</v>
      </c>
      <c r="L25" s="32">
        <v>34.07</v>
      </c>
      <c r="M25" s="32">
        <v>39.51</v>
      </c>
      <c r="N25" s="13">
        <v>34.36</v>
      </c>
      <c r="O25" s="33">
        <f t="shared" si="1"/>
        <v>32.921874990478152</v>
      </c>
      <c r="P25" s="34">
        <v>0.5</v>
      </c>
      <c r="Q25" s="34">
        <v>2.8</v>
      </c>
      <c r="R25" s="20"/>
    </row>
    <row r="26" spans="1:18" s="34" customFormat="1" x14ac:dyDescent="0.25">
      <c r="A26" s="29" t="s">
        <v>67</v>
      </c>
      <c r="B26" s="30" t="s">
        <v>68</v>
      </c>
      <c r="C26" s="32">
        <v>39.017616960111724</v>
      </c>
      <c r="D26" s="32" t="s">
        <v>38</v>
      </c>
      <c r="E26" s="32">
        <v>24.437578873567258</v>
      </c>
      <c r="F26" s="32">
        <v>25.317788025290405</v>
      </c>
      <c r="G26" s="32">
        <v>19.196321141837647</v>
      </c>
      <c r="H26" s="32">
        <v>20.342057949476423</v>
      </c>
      <c r="I26" s="32">
        <v>19.72</v>
      </c>
      <c r="J26" s="32">
        <v>17.194925505894599</v>
      </c>
      <c r="K26" s="32">
        <v>22.25</v>
      </c>
      <c r="L26" s="32">
        <v>28.41</v>
      </c>
      <c r="M26" s="32">
        <v>33.96</v>
      </c>
      <c r="N26" s="13">
        <v>29.22</v>
      </c>
      <c r="O26" s="33">
        <f t="shared" si="1"/>
        <v>25.369662586925276</v>
      </c>
      <c r="P26" s="34">
        <v>1.4</v>
      </c>
      <c r="Q26" s="34">
        <v>2.9</v>
      </c>
      <c r="R26" s="20"/>
    </row>
    <row r="27" spans="1:18" s="34" customFormat="1" x14ac:dyDescent="0.25">
      <c r="A27" s="29" t="s">
        <v>69</v>
      </c>
      <c r="B27" s="30" t="s">
        <v>70</v>
      </c>
      <c r="C27" s="31">
        <v>40.857568439925991</v>
      </c>
      <c r="D27" s="32">
        <v>38.132075967569541</v>
      </c>
      <c r="E27" s="32">
        <v>31.846706113382414</v>
      </c>
      <c r="F27" s="32">
        <v>34.84621496949898</v>
      </c>
      <c r="G27" s="32">
        <v>25.299017602278635</v>
      </c>
      <c r="H27" s="32">
        <v>29.352806065568192</v>
      </c>
      <c r="I27" s="32">
        <v>26.78</v>
      </c>
      <c r="J27" s="32">
        <v>21.893561120020365</v>
      </c>
      <c r="K27" s="32">
        <v>30.68</v>
      </c>
      <c r="L27" s="32">
        <v>31.9</v>
      </c>
      <c r="M27" s="32">
        <v>37.659999999999997</v>
      </c>
      <c r="N27" s="13">
        <v>33.229999999999997</v>
      </c>
      <c r="O27" s="33">
        <f t="shared" si="1"/>
        <v>31.873162523187005</v>
      </c>
      <c r="P27" s="34">
        <v>0.4</v>
      </c>
      <c r="Q27" s="34">
        <v>2.95</v>
      </c>
      <c r="R27" s="20"/>
    </row>
    <row r="28" spans="1:18" s="34" customFormat="1" x14ac:dyDescent="0.25">
      <c r="A28" s="29" t="s">
        <v>71</v>
      </c>
      <c r="B28" s="30" t="s">
        <v>72</v>
      </c>
      <c r="C28" s="31">
        <v>45.741592653708494</v>
      </c>
      <c r="D28" s="32">
        <v>38.593273678207794</v>
      </c>
      <c r="E28" s="32">
        <v>33.746880620155039</v>
      </c>
      <c r="F28" s="32">
        <v>26.98900458885959</v>
      </c>
      <c r="G28" s="32">
        <v>25.000993360424793</v>
      </c>
      <c r="H28" s="32">
        <v>24.884385495610825</v>
      </c>
      <c r="I28" s="32">
        <v>25.6</v>
      </c>
      <c r="J28" s="32">
        <v>21.577403098859229</v>
      </c>
      <c r="K28" s="32">
        <v>27.98</v>
      </c>
      <c r="L28" s="32">
        <v>36.92</v>
      </c>
      <c r="M28" s="32">
        <v>37</v>
      </c>
      <c r="N28" s="13">
        <v>34.840000000000003</v>
      </c>
      <c r="O28" s="33">
        <f t="shared" si="1"/>
        <v>31.572794457985481</v>
      </c>
      <c r="P28" s="34">
        <v>1.1000000000000001</v>
      </c>
      <c r="Q28" s="34">
        <v>2.9</v>
      </c>
      <c r="R28" s="20"/>
    </row>
    <row r="29" spans="1:18" s="34" customFormat="1" x14ac:dyDescent="0.25">
      <c r="A29" s="29" t="s">
        <v>73</v>
      </c>
      <c r="B29" s="30" t="s">
        <v>74</v>
      </c>
      <c r="C29" s="32">
        <v>31.757607760675548</v>
      </c>
      <c r="D29" s="32">
        <v>31.556589423653161</v>
      </c>
      <c r="E29" s="32">
        <v>26.21949059094446</v>
      </c>
      <c r="F29" s="32">
        <v>27.719309609426638</v>
      </c>
      <c r="G29" s="32">
        <v>23.694388899898158</v>
      </c>
      <c r="H29" s="32">
        <v>25.602578152096093</v>
      </c>
      <c r="I29" s="32">
        <v>22.57</v>
      </c>
      <c r="J29" s="32">
        <v>22.944696988414098</v>
      </c>
      <c r="K29" s="32" t="s">
        <v>31</v>
      </c>
      <c r="L29" s="32">
        <v>29.76</v>
      </c>
      <c r="M29" s="32">
        <v>35.04</v>
      </c>
      <c r="N29" s="13">
        <v>29.31</v>
      </c>
      <c r="O29" s="33">
        <f t="shared" si="1"/>
        <v>27.834060129555283</v>
      </c>
      <c r="P29" s="34">
        <v>0.6</v>
      </c>
      <c r="Q29" s="34">
        <v>2.85</v>
      </c>
      <c r="R29" s="20"/>
    </row>
    <row r="30" spans="1:18" s="34" customFormat="1" x14ac:dyDescent="0.25">
      <c r="A30" s="29" t="s">
        <v>75</v>
      </c>
      <c r="B30" s="30" t="s">
        <v>76</v>
      </c>
      <c r="C30" s="35">
        <v>53.791020466777361</v>
      </c>
      <c r="D30" s="21">
        <v>50.508704036108341</v>
      </c>
      <c r="E30" s="32">
        <v>39.365070087082103</v>
      </c>
      <c r="F30" s="18">
        <v>41.302583860174636</v>
      </c>
      <c r="G30" s="32">
        <v>36.997663531038413</v>
      </c>
      <c r="H30" s="32">
        <v>34.500486526952123</v>
      </c>
      <c r="I30" s="32">
        <v>36.700000000000003</v>
      </c>
      <c r="J30" s="32">
        <v>26.216417487314484</v>
      </c>
      <c r="K30" s="13">
        <v>37.51</v>
      </c>
      <c r="L30" s="13">
        <v>24.21</v>
      </c>
      <c r="M30" s="18">
        <v>41.5</v>
      </c>
      <c r="N30" s="18">
        <v>40.29</v>
      </c>
      <c r="O30" s="33">
        <f t="shared" si="1"/>
        <v>38.574328832953952</v>
      </c>
      <c r="P30" s="34">
        <v>1.2</v>
      </c>
      <c r="Q30" s="34">
        <v>2.9</v>
      </c>
      <c r="R30" s="20"/>
    </row>
    <row r="31" spans="1:18" s="34" customFormat="1" x14ac:dyDescent="0.25">
      <c r="A31" s="29" t="s">
        <v>77</v>
      </c>
      <c r="B31" s="30" t="s">
        <v>78</v>
      </c>
      <c r="C31" s="31">
        <v>45.900656294886886</v>
      </c>
      <c r="D31" s="18">
        <v>42.928927142122888</v>
      </c>
      <c r="E31" s="32">
        <v>34.884566893981322</v>
      </c>
      <c r="F31" s="32">
        <v>34.941650880237027</v>
      </c>
      <c r="G31" s="32">
        <v>25.064422482771512</v>
      </c>
      <c r="H31" s="32">
        <v>30.030122002946829</v>
      </c>
      <c r="I31" s="32">
        <v>26.33</v>
      </c>
      <c r="J31" s="32">
        <v>20.732927193158872</v>
      </c>
      <c r="K31" s="32">
        <v>27.41</v>
      </c>
      <c r="L31" s="18">
        <v>40.21</v>
      </c>
      <c r="M31" s="18">
        <v>43.88</v>
      </c>
      <c r="N31" s="13">
        <v>36.53</v>
      </c>
      <c r="O31" s="33">
        <f t="shared" si="1"/>
        <v>34.070272740842107</v>
      </c>
      <c r="P31" s="34">
        <v>1.3</v>
      </c>
      <c r="Q31" s="34">
        <v>2.8</v>
      </c>
      <c r="R31" s="20"/>
    </row>
    <row r="32" spans="1:18" s="4" customFormat="1" x14ac:dyDescent="0.25">
      <c r="A32" s="36" t="s">
        <v>79</v>
      </c>
      <c r="B32" s="36" t="s">
        <v>80</v>
      </c>
      <c r="C32" s="37"/>
      <c r="D32" s="37"/>
      <c r="E32" s="37"/>
      <c r="F32" s="38">
        <v>25.332975413139859</v>
      </c>
      <c r="G32" s="38">
        <v>24.49</v>
      </c>
      <c r="H32" s="38" t="s">
        <v>38</v>
      </c>
      <c r="I32" s="38">
        <v>22.97</v>
      </c>
      <c r="J32" s="38">
        <v>21.981713437268006</v>
      </c>
      <c r="K32" s="38">
        <v>27.52</v>
      </c>
      <c r="L32" s="38">
        <v>33.6</v>
      </c>
      <c r="M32" s="38" t="s">
        <v>38</v>
      </c>
      <c r="N32" s="38">
        <v>33.270000000000003</v>
      </c>
      <c r="O32" s="33">
        <f t="shared" si="1"/>
        <v>27.023526978629697</v>
      </c>
      <c r="P32" s="34">
        <v>0.4</v>
      </c>
      <c r="Q32" s="34">
        <v>2.8</v>
      </c>
      <c r="R32" s="20"/>
    </row>
    <row r="34" spans="1:17" x14ac:dyDescent="0.25">
      <c r="D34" s="39"/>
      <c r="H34" s="40"/>
      <c r="P34" s="3"/>
      <c r="Q34" s="3"/>
    </row>
    <row r="35" spans="1:17" x14ac:dyDescent="0.25">
      <c r="P35" s="3"/>
      <c r="Q35" s="3"/>
    </row>
    <row r="36" spans="1:17" x14ac:dyDescent="0.25">
      <c r="E36" s="41"/>
      <c r="F36" t="s">
        <v>81</v>
      </c>
      <c r="P36" s="3"/>
      <c r="Q36" s="3"/>
    </row>
    <row r="37" spans="1:17" x14ac:dyDescent="0.25">
      <c r="B37" t="s">
        <v>82</v>
      </c>
      <c r="C37">
        <v>0.99</v>
      </c>
      <c r="D37" s="42"/>
      <c r="E37" s="43"/>
      <c r="F37" t="s">
        <v>83</v>
      </c>
      <c r="P37" s="3"/>
      <c r="Q37" s="3"/>
    </row>
    <row r="38" spans="1:17" x14ac:dyDescent="0.25">
      <c r="E38" s="44"/>
      <c r="F38" t="s">
        <v>84</v>
      </c>
      <c r="P38" s="3"/>
      <c r="Q38" s="3"/>
    </row>
    <row r="39" spans="1:17" x14ac:dyDescent="0.25">
      <c r="E39" s="45"/>
      <c r="F39" t="s">
        <v>85</v>
      </c>
      <c r="P39" s="3"/>
      <c r="Q39" s="3"/>
    </row>
    <row r="40" spans="1:17" x14ac:dyDescent="0.25">
      <c r="B40" t="s">
        <v>86</v>
      </c>
      <c r="E40" s="42"/>
      <c r="P40" s="3"/>
      <c r="Q40" s="3"/>
    </row>
    <row r="41" spans="1:17" x14ac:dyDescent="0.25">
      <c r="B41" t="s">
        <v>0</v>
      </c>
      <c r="C41" s="46" t="s">
        <v>87</v>
      </c>
      <c r="P41" s="3" t="s">
        <v>2</v>
      </c>
      <c r="Q41" s="3" t="s">
        <v>3</v>
      </c>
    </row>
    <row r="42" spans="1:17" x14ac:dyDescent="0.25">
      <c r="A42" s="5"/>
      <c r="B42" s="6"/>
      <c r="C42" s="7" t="s">
        <v>4</v>
      </c>
      <c r="D42" s="8" t="s">
        <v>5</v>
      </c>
      <c r="E42" s="8" t="s">
        <v>6</v>
      </c>
      <c r="F42" s="8" t="s">
        <v>7</v>
      </c>
      <c r="G42" s="8" t="s">
        <v>8</v>
      </c>
      <c r="H42" s="8" t="s">
        <v>9</v>
      </c>
      <c r="I42" s="8" t="s">
        <v>10</v>
      </c>
      <c r="J42" s="8" t="s">
        <v>11</v>
      </c>
      <c r="K42" s="8" t="s">
        <v>12</v>
      </c>
      <c r="L42" s="8" t="s">
        <v>13</v>
      </c>
      <c r="M42" s="8" t="s">
        <v>14</v>
      </c>
      <c r="N42" s="8" t="s">
        <v>15</v>
      </c>
      <c r="O42" s="9" t="s">
        <v>16</v>
      </c>
      <c r="P42" s="3"/>
      <c r="Q42" s="3"/>
    </row>
    <row r="43" spans="1:17" ht="19.5" x14ac:dyDescent="0.35">
      <c r="A43" s="11" t="s">
        <v>17</v>
      </c>
      <c r="B43" s="12" t="s">
        <v>18</v>
      </c>
      <c r="C43" s="13">
        <f>SUM(C3*C37)</f>
        <v>33.695203998465914</v>
      </c>
      <c r="D43" s="13">
        <f>SUM(D3*C37)</f>
        <v>29.3733</v>
      </c>
      <c r="E43" s="13">
        <f>SUM(E3*C37)</f>
        <v>28.273173202530863</v>
      </c>
      <c r="F43" s="13">
        <f>SUM(F3*C37)</f>
        <v>16.351770725178064</v>
      </c>
      <c r="G43" s="13">
        <f>SUM(G3*C37)</f>
        <v>18.678476586721249</v>
      </c>
      <c r="H43" s="13">
        <f>SUM(H3*C37)</f>
        <v>18.7430169795431</v>
      </c>
      <c r="I43" s="13">
        <f>SUM(I3*C37)</f>
        <v>17.136899999999997</v>
      </c>
      <c r="J43" s="13">
        <f>SUM(J3*C37)</f>
        <v>18.073475909269256</v>
      </c>
      <c r="K43" s="13">
        <f>SUM(K3*C37)</f>
        <v>21.255299999999998</v>
      </c>
      <c r="L43" s="13">
        <f>SUM(L3*C37)</f>
        <v>25.918199999999999</v>
      </c>
      <c r="M43" s="13">
        <f>SUM(M3*C37)</f>
        <v>30.8385</v>
      </c>
      <c r="N43" s="14">
        <f>SUM(N3*C37)</f>
        <v>27.3141</v>
      </c>
      <c r="O43" s="15">
        <f t="shared" ref="O43:O48" si="2">SUM(C43:N43)/12</f>
        <v>23.804284783475705</v>
      </c>
      <c r="P43" s="16">
        <v>6.5</v>
      </c>
      <c r="Q43" s="3">
        <v>3.7</v>
      </c>
    </row>
    <row r="44" spans="1:17" ht="19.5" x14ac:dyDescent="0.35">
      <c r="A44" s="11" t="s">
        <v>19</v>
      </c>
      <c r="B44" s="12" t="s">
        <v>20</v>
      </c>
      <c r="C44" s="13">
        <f t="shared" ref="C44:N58" si="3">SUM(C4*0.99)</f>
        <v>36.950450755110246</v>
      </c>
      <c r="D44" s="13">
        <f t="shared" si="3"/>
        <v>31.689899999999998</v>
      </c>
      <c r="E44" s="13">
        <f t="shared" si="3"/>
        <v>27.643760030981241</v>
      </c>
      <c r="F44" s="13">
        <f t="shared" si="3"/>
        <v>30.657037307551928</v>
      </c>
      <c r="G44" s="13">
        <f t="shared" si="3"/>
        <v>22.987648114967435</v>
      </c>
      <c r="H44" s="13">
        <f t="shared" si="3"/>
        <v>21.841488133745496</v>
      </c>
      <c r="I44" s="13">
        <f t="shared" si="3"/>
        <v>20.582100000000001</v>
      </c>
      <c r="J44" s="13">
        <f t="shared" si="3"/>
        <v>19.143748784348254</v>
      </c>
      <c r="K44" s="13">
        <f t="shared" si="3"/>
        <v>24.017400000000002</v>
      </c>
      <c r="L44" s="13">
        <f t="shared" si="3"/>
        <v>24.9084</v>
      </c>
      <c r="M44" s="13">
        <f t="shared" si="3"/>
        <v>40.669199999999996</v>
      </c>
      <c r="N44" s="14">
        <f t="shared" si="3"/>
        <v>30.501899999999999</v>
      </c>
      <c r="O44" s="15">
        <f t="shared" si="2"/>
        <v>27.632752760558716</v>
      </c>
      <c r="P44" s="16">
        <v>4.5</v>
      </c>
      <c r="Q44" s="3">
        <v>2.7</v>
      </c>
    </row>
    <row r="45" spans="1:17" ht="19.5" x14ac:dyDescent="0.35">
      <c r="A45" s="11" t="s">
        <v>21</v>
      </c>
      <c r="B45" s="11" t="s">
        <v>22</v>
      </c>
      <c r="C45" s="13">
        <f t="shared" si="3"/>
        <v>36.319420762159098</v>
      </c>
      <c r="D45" s="13">
        <f t="shared" si="3"/>
        <v>36.431999999999995</v>
      </c>
      <c r="E45" s="13">
        <f t="shared" si="3"/>
        <v>33.213001146339344</v>
      </c>
      <c r="F45" s="13">
        <f t="shared" si="3"/>
        <v>25.125397396803962</v>
      </c>
      <c r="G45" s="13">
        <f t="shared" si="3"/>
        <v>25.676830346875132</v>
      </c>
      <c r="H45" s="13">
        <f t="shared" si="3"/>
        <v>24.422420059663921</v>
      </c>
      <c r="I45" s="13">
        <f t="shared" si="3"/>
        <v>23.938199999999998</v>
      </c>
      <c r="J45" s="13">
        <f t="shared" si="3"/>
        <v>24.69827194958803</v>
      </c>
      <c r="K45" s="13">
        <f t="shared" si="3"/>
        <v>26.423100000000002</v>
      </c>
      <c r="L45" s="13">
        <f t="shared" si="3"/>
        <v>29.987099999999998</v>
      </c>
      <c r="M45" s="13">
        <f t="shared" si="3"/>
        <v>36.590400000000002</v>
      </c>
      <c r="N45" s="14">
        <f t="shared" si="3"/>
        <v>32.442300000000003</v>
      </c>
      <c r="O45" s="27">
        <f t="shared" si="2"/>
        <v>29.605703471785787</v>
      </c>
      <c r="P45" s="16">
        <v>5.7</v>
      </c>
      <c r="Q45" s="3">
        <v>2.9</v>
      </c>
    </row>
    <row r="46" spans="1:17" ht="19.5" x14ac:dyDescent="0.35">
      <c r="A46" s="11" t="s">
        <v>23</v>
      </c>
      <c r="B46" s="12" t="s">
        <v>24</v>
      </c>
      <c r="C46" s="13">
        <f t="shared" si="3"/>
        <v>52.94808038741931</v>
      </c>
      <c r="D46" s="13">
        <f t="shared" si="3"/>
        <v>55.291499999999999</v>
      </c>
      <c r="E46" s="47">
        <f t="shared" si="3"/>
        <v>43.143782931927504</v>
      </c>
      <c r="F46" s="13">
        <f t="shared" si="3"/>
        <v>38.771616610037803</v>
      </c>
      <c r="G46" s="13">
        <f t="shared" si="3"/>
        <v>37.114690451741453</v>
      </c>
      <c r="H46" s="13">
        <f t="shared" si="3"/>
        <v>35.233192734924309</v>
      </c>
      <c r="I46" s="13">
        <f t="shared" si="3"/>
        <v>38.075400000000002</v>
      </c>
      <c r="J46" s="13">
        <f t="shared" si="3"/>
        <v>36.571925838254764</v>
      </c>
      <c r="K46" s="13">
        <f t="shared" si="3"/>
        <v>39.312899999999999</v>
      </c>
      <c r="L46" s="13">
        <f t="shared" si="3"/>
        <v>39.857399999999998</v>
      </c>
      <c r="M46" s="13">
        <f t="shared" si="3"/>
        <v>51.994800000000005</v>
      </c>
      <c r="N46" s="14">
        <f t="shared" si="3"/>
        <v>48.292200000000001</v>
      </c>
      <c r="O46" s="23">
        <f t="shared" si="2"/>
        <v>43.050624079525427</v>
      </c>
      <c r="P46" s="16">
        <v>0.5</v>
      </c>
      <c r="Q46" s="3">
        <v>2.9</v>
      </c>
    </row>
    <row r="47" spans="1:17" ht="19.5" x14ac:dyDescent="0.35">
      <c r="A47" s="11" t="s">
        <v>25</v>
      </c>
      <c r="B47" s="12" t="s">
        <v>26</v>
      </c>
      <c r="C47" s="13">
        <f t="shared" si="3"/>
        <v>54.859578942081747</v>
      </c>
      <c r="D47" s="13">
        <f t="shared" si="3"/>
        <v>57.003815677124038</v>
      </c>
      <c r="E47" s="13">
        <f t="shared" si="3"/>
        <v>51.825128711891551</v>
      </c>
      <c r="F47" s="13">
        <f t="shared" si="3"/>
        <v>44.628907357723691</v>
      </c>
      <c r="G47" s="13">
        <f t="shared" si="3"/>
        <v>44.371506826555823</v>
      </c>
      <c r="H47" s="13">
        <f t="shared" si="3"/>
        <v>38.175167932241294</v>
      </c>
      <c r="I47" s="13">
        <f t="shared" si="3"/>
        <v>42.540300000000002</v>
      </c>
      <c r="J47" s="13">
        <f t="shared" si="3"/>
        <v>40.204917811878751</v>
      </c>
      <c r="K47" s="13">
        <f t="shared" si="3"/>
        <v>42.203700000000005</v>
      </c>
      <c r="L47" s="13">
        <f t="shared" si="3"/>
        <v>41.837399999999995</v>
      </c>
      <c r="M47" s="13">
        <f t="shared" si="3"/>
        <v>54.034199999999998</v>
      </c>
      <c r="N47" s="14">
        <f t="shared" si="3"/>
        <v>46.728000000000002</v>
      </c>
      <c r="O47" s="23">
        <f t="shared" si="2"/>
        <v>46.53438527162475</v>
      </c>
      <c r="P47" s="16">
        <v>1.8</v>
      </c>
      <c r="Q47" s="3">
        <v>2.9</v>
      </c>
    </row>
    <row r="48" spans="1:17" ht="19.5" x14ac:dyDescent="0.35">
      <c r="A48" s="11" t="s">
        <v>27</v>
      </c>
      <c r="B48" s="24" t="s">
        <v>28</v>
      </c>
      <c r="C48" s="13">
        <f t="shared" si="3"/>
        <v>50.24482799139588</v>
      </c>
      <c r="D48" s="13">
        <f t="shared" si="3"/>
        <v>51.780017465759705</v>
      </c>
      <c r="E48" s="13">
        <f t="shared" si="3"/>
        <v>43.159309611802811</v>
      </c>
      <c r="F48" s="13">
        <f t="shared" si="3"/>
        <v>37.499417410714287</v>
      </c>
      <c r="G48" s="13">
        <f t="shared" si="3"/>
        <v>35.639764519329361</v>
      </c>
      <c r="H48" s="13">
        <f t="shared" si="3"/>
        <v>31.510304135301833</v>
      </c>
      <c r="I48" s="13">
        <f t="shared" si="3"/>
        <v>32.868000000000002</v>
      </c>
      <c r="J48" s="13">
        <f t="shared" si="3"/>
        <v>35.260165841357882</v>
      </c>
      <c r="K48" s="13">
        <f t="shared" si="3"/>
        <v>38.075400000000002</v>
      </c>
      <c r="L48" s="13">
        <f t="shared" si="3"/>
        <v>40.292999999999999</v>
      </c>
      <c r="M48" s="13">
        <f t="shared" si="3"/>
        <v>42.6096</v>
      </c>
      <c r="N48" s="14">
        <f t="shared" si="3"/>
        <v>44.193600000000004</v>
      </c>
      <c r="O48" s="23">
        <f t="shared" si="2"/>
        <v>40.261117247971811</v>
      </c>
      <c r="P48" s="16">
        <v>1.9</v>
      </c>
      <c r="Q48" s="3">
        <v>2.9</v>
      </c>
    </row>
    <row r="49" spans="1:17" ht="19.5" x14ac:dyDescent="0.35">
      <c r="A49" s="11" t="s">
        <v>29</v>
      </c>
      <c r="B49" s="24" t="s">
        <v>30</v>
      </c>
      <c r="C49" s="13">
        <f t="shared" si="3"/>
        <v>40.296521967432852</v>
      </c>
      <c r="D49" s="13">
        <f t="shared" si="3"/>
        <v>42.939184449298658</v>
      </c>
      <c r="E49" s="13">
        <f t="shared" si="3"/>
        <v>40.778790733323284</v>
      </c>
      <c r="F49" s="13">
        <f t="shared" si="3"/>
        <v>31.04972119529187</v>
      </c>
      <c r="G49" s="13">
        <f t="shared" si="3"/>
        <v>30.358599413276977</v>
      </c>
      <c r="H49" s="13">
        <f t="shared" si="3"/>
        <v>36.807147496907298</v>
      </c>
      <c r="I49" s="13">
        <f t="shared" si="3"/>
        <v>33.363</v>
      </c>
      <c r="J49" s="13">
        <f t="shared" si="3"/>
        <v>30.170324242050036</v>
      </c>
      <c r="K49" s="13" t="s">
        <v>31</v>
      </c>
      <c r="L49" s="13">
        <f t="shared" si="3"/>
        <v>33.551099999999998</v>
      </c>
      <c r="M49" s="13">
        <f t="shared" si="3"/>
        <v>41.946299999999994</v>
      </c>
      <c r="N49" s="14">
        <f t="shared" si="3"/>
        <v>35.739000000000004</v>
      </c>
      <c r="O49" s="15">
        <f>SUM(C49:N49)/11</f>
        <v>36.090880863416459</v>
      </c>
      <c r="P49" s="16">
        <v>2.4</v>
      </c>
      <c r="Q49" s="3">
        <v>1.3</v>
      </c>
    </row>
    <row r="50" spans="1:17" ht="19.5" x14ac:dyDescent="0.35">
      <c r="A50" s="11" t="s">
        <v>32</v>
      </c>
      <c r="B50" s="24" t="s">
        <v>33</v>
      </c>
      <c r="C50" s="13">
        <f t="shared" si="3"/>
        <v>43.052006738241793</v>
      </c>
      <c r="D50" s="13">
        <f t="shared" si="3"/>
        <v>36.306632104036176</v>
      </c>
      <c r="E50" s="13">
        <f t="shared" si="3"/>
        <v>32.572401910114408</v>
      </c>
      <c r="F50" s="13">
        <f t="shared" si="3"/>
        <v>33.380477029142106</v>
      </c>
      <c r="G50" s="13">
        <f t="shared" si="3"/>
        <v>34.764970299302234</v>
      </c>
      <c r="H50" s="13">
        <f t="shared" si="3"/>
        <v>28.408991567435102</v>
      </c>
      <c r="I50" s="13">
        <f t="shared" si="3"/>
        <v>33.125399999999999</v>
      </c>
      <c r="J50" s="13">
        <f t="shared" si="3"/>
        <v>29.122378007314083</v>
      </c>
      <c r="K50" s="13">
        <f t="shared" si="3"/>
        <v>30.729599999999998</v>
      </c>
      <c r="L50" s="13">
        <f t="shared" si="3"/>
        <v>30.7791</v>
      </c>
      <c r="M50" s="13">
        <f t="shared" si="3"/>
        <v>39.6297</v>
      </c>
      <c r="N50" s="14">
        <f t="shared" si="3"/>
        <v>33.927300000000002</v>
      </c>
      <c r="O50" s="15">
        <f>SUM(C50:N50)/12</f>
        <v>33.816579804632163</v>
      </c>
      <c r="P50" s="16">
        <v>2.4</v>
      </c>
      <c r="Q50" s="3">
        <v>1.3</v>
      </c>
    </row>
    <row r="51" spans="1:17" ht="19.5" x14ac:dyDescent="0.35">
      <c r="A51" s="11" t="s">
        <v>34</v>
      </c>
      <c r="B51" s="12" t="s">
        <v>35</v>
      </c>
      <c r="C51" s="13">
        <f t="shared" si="3"/>
        <v>47.038665555582384</v>
      </c>
      <c r="D51" s="13">
        <f t="shared" si="3"/>
        <v>39.592483724624927</v>
      </c>
      <c r="E51" s="13">
        <f t="shared" si="3"/>
        <v>38.205064675658804</v>
      </c>
      <c r="F51" s="13">
        <f t="shared" si="3"/>
        <v>34.758663087418768</v>
      </c>
      <c r="G51" s="13">
        <f t="shared" si="3"/>
        <v>32.124387746279744</v>
      </c>
      <c r="H51" s="13">
        <f t="shared" si="3"/>
        <v>32.010701324560067</v>
      </c>
      <c r="I51" s="13">
        <f t="shared" si="3"/>
        <v>30.620699999999999</v>
      </c>
      <c r="J51" s="13">
        <f t="shared" si="3"/>
        <v>31.424701927448488</v>
      </c>
      <c r="K51" s="13">
        <f t="shared" si="3"/>
        <v>35.590500000000006</v>
      </c>
      <c r="L51" s="13">
        <f t="shared" si="3"/>
        <v>33.135300000000001</v>
      </c>
      <c r="M51" s="13">
        <f t="shared" si="3"/>
        <v>40.797899999999998</v>
      </c>
      <c r="N51" s="14">
        <f t="shared" si="3"/>
        <v>34.075800000000001</v>
      </c>
      <c r="O51" s="15">
        <f>SUM(C51:N51)/12</f>
        <v>35.781239003464442</v>
      </c>
      <c r="P51" s="16">
        <v>2.4</v>
      </c>
      <c r="Q51" s="3">
        <v>1.3</v>
      </c>
    </row>
    <row r="52" spans="1:17" ht="19.5" x14ac:dyDescent="0.35">
      <c r="A52" s="11" t="s">
        <v>36</v>
      </c>
      <c r="B52" s="24" t="s">
        <v>37</v>
      </c>
      <c r="C52" s="13">
        <f t="shared" si="3"/>
        <v>48.422705594874841</v>
      </c>
      <c r="D52" s="13" t="s">
        <v>38</v>
      </c>
      <c r="E52" s="13">
        <f t="shared" si="3"/>
        <v>41.677080867991513</v>
      </c>
      <c r="F52" s="13">
        <f t="shared" si="3"/>
        <v>35.898090937500001</v>
      </c>
      <c r="G52" s="13">
        <f t="shared" si="3"/>
        <v>34.541595147190009</v>
      </c>
      <c r="H52" s="13">
        <f t="shared" si="3"/>
        <v>30.612259241471328</v>
      </c>
      <c r="I52" s="13">
        <f t="shared" si="3"/>
        <v>29.1555</v>
      </c>
      <c r="J52" s="13">
        <f t="shared" si="3"/>
        <v>29.545760206582806</v>
      </c>
      <c r="K52" s="13">
        <f t="shared" si="3"/>
        <v>30.9771</v>
      </c>
      <c r="L52" s="13">
        <f t="shared" si="3"/>
        <v>34.768799999999999</v>
      </c>
      <c r="M52" s="13">
        <f t="shared" si="3"/>
        <v>46.262699999999995</v>
      </c>
      <c r="N52" s="14">
        <f t="shared" si="3"/>
        <v>69.775199999999998</v>
      </c>
      <c r="O52" s="15">
        <f>SUM(C52:N52)/11</f>
        <v>39.239708363237312</v>
      </c>
      <c r="P52" s="28">
        <v>2.1</v>
      </c>
      <c r="Q52" s="3">
        <v>2.9</v>
      </c>
    </row>
    <row r="53" spans="1:17" ht="19.5" x14ac:dyDescent="0.35">
      <c r="A53" s="11" t="s">
        <v>39</v>
      </c>
      <c r="B53" s="12" t="s">
        <v>40</v>
      </c>
      <c r="C53" s="13">
        <f t="shared" si="3"/>
        <v>38.147765164986453</v>
      </c>
      <c r="D53" s="13">
        <f t="shared" si="3"/>
        <v>41.914627999899153</v>
      </c>
      <c r="E53" s="47">
        <f t="shared" si="3"/>
        <v>34.277926087302255</v>
      </c>
      <c r="F53" s="13">
        <f t="shared" si="3"/>
        <v>39.039934017857142</v>
      </c>
      <c r="G53" s="13">
        <f t="shared" si="3"/>
        <v>28.787209795834141</v>
      </c>
      <c r="H53" s="13">
        <f t="shared" si="3"/>
        <v>27.521733785618157</v>
      </c>
      <c r="I53" s="13">
        <f t="shared" si="3"/>
        <v>28.848600000000001</v>
      </c>
      <c r="J53" s="13">
        <f t="shared" si="3"/>
        <v>25.042202772496701</v>
      </c>
      <c r="K53" s="13">
        <f t="shared" si="3"/>
        <v>33.788700000000006</v>
      </c>
      <c r="L53" s="13">
        <f t="shared" si="3"/>
        <v>33.570899999999995</v>
      </c>
      <c r="M53" s="13">
        <f t="shared" si="3"/>
        <v>45.213300000000004</v>
      </c>
      <c r="N53" s="14">
        <f t="shared" si="3"/>
        <v>33.6402</v>
      </c>
      <c r="O53" s="15">
        <f t="shared" ref="O53:O58" si="4">SUM(C53:N53)/12</f>
        <v>34.149424968666168</v>
      </c>
      <c r="P53" s="16">
        <v>1.6</v>
      </c>
      <c r="Q53" s="3">
        <v>3.1</v>
      </c>
    </row>
    <row r="54" spans="1:17" ht="19.5" x14ac:dyDescent="0.35">
      <c r="A54" s="11" t="s">
        <v>41</v>
      </c>
      <c r="B54" s="12" t="s">
        <v>42</v>
      </c>
      <c r="C54" s="13">
        <f t="shared" si="3"/>
        <v>46.685785218302776</v>
      </c>
      <c r="D54" s="13">
        <f t="shared" si="3"/>
        <v>45.989986167572951</v>
      </c>
      <c r="E54" s="13">
        <f t="shared" si="3"/>
        <v>36.180605240992648</v>
      </c>
      <c r="F54" s="13">
        <f t="shared" si="3"/>
        <v>31.840151434589327</v>
      </c>
      <c r="G54" s="13">
        <f t="shared" si="3"/>
        <v>25.57963098910048</v>
      </c>
      <c r="H54" s="13">
        <f t="shared" si="3"/>
        <v>27.807469489632403</v>
      </c>
      <c r="I54" s="13">
        <f t="shared" si="3"/>
        <v>26.3538</v>
      </c>
      <c r="J54" s="13">
        <f t="shared" si="3"/>
        <v>26.855136821823585</v>
      </c>
      <c r="K54" s="13">
        <f t="shared" si="3"/>
        <v>30.7989</v>
      </c>
      <c r="L54" s="13">
        <f t="shared" si="3"/>
        <v>34.560899999999997</v>
      </c>
      <c r="M54" s="13">
        <f t="shared" si="3"/>
        <v>41.451299999999996</v>
      </c>
      <c r="N54" s="14">
        <f t="shared" si="3"/>
        <v>38.253599999999999</v>
      </c>
      <c r="O54" s="15">
        <f t="shared" si="4"/>
        <v>34.363105446834517</v>
      </c>
      <c r="P54" s="16">
        <v>3.2</v>
      </c>
      <c r="Q54" s="3">
        <v>3.1</v>
      </c>
    </row>
    <row r="55" spans="1:17" ht="19.5" x14ac:dyDescent="0.35">
      <c r="A55" s="11" t="s">
        <v>43</v>
      </c>
      <c r="B55" s="24" t="s">
        <v>44</v>
      </c>
      <c r="C55" s="13">
        <f t="shared" si="3"/>
        <v>40.957047736997126</v>
      </c>
      <c r="D55" s="13">
        <f t="shared" si="3"/>
        <v>36.509255291406184</v>
      </c>
      <c r="E55" s="13">
        <f t="shared" si="3"/>
        <v>32.52579811867075</v>
      </c>
      <c r="F55" s="13">
        <f t="shared" si="3"/>
        <v>28.090674658403739</v>
      </c>
      <c r="G55" s="13">
        <f t="shared" si="3"/>
        <v>26.407395841176438</v>
      </c>
      <c r="H55" s="13">
        <f t="shared" si="3"/>
        <v>24.871679420581966</v>
      </c>
      <c r="I55" s="13">
        <f t="shared" si="3"/>
        <v>21.522599999999997</v>
      </c>
      <c r="J55" s="13">
        <f t="shared" si="3"/>
        <v>23.098885352176236</v>
      </c>
      <c r="K55" s="13">
        <f t="shared" si="3"/>
        <v>28.769399999999997</v>
      </c>
      <c r="L55" s="13">
        <f t="shared" si="3"/>
        <v>29.541599999999999</v>
      </c>
      <c r="M55" s="13">
        <f t="shared" si="3"/>
        <v>42.282899999999998</v>
      </c>
      <c r="N55" s="14">
        <f t="shared" si="3"/>
        <v>30.571199999999997</v>
      </c>
      <c r="O55" s="15">
        <f t="shared" si="4"/>
        <v>30.429036368284368</v>
      </c>
      <c r="P55" s="16">
        <v>1.2</v>
      </c>
      <c r="Q55" s="3">
        <v>2.8</v>
      </c>
    </row>
    <row r="56" spans="1:17" ht="19.5" x14ac:dyDescent="0.35">
      <c r="A56" s="11" t="s">
        <v>45</v>
      </c>
      <c r="B56" s="24" t="s">
        <v>46</v>
      </c>
      <c r="C56" s="13">
        <f t="shared" si="3"/>
        <v>42.600493221437453</v>
      </c>
      <c r="D56" s="13">
        <f t="shared" si="3"/>
        <v>40.719382445527934</v>
      </c>
      <c r="E56" s="13">
        <f t="shared" si="3"/>
        <v>34.303478507189489</v>
      </c>
      <c r="F56" s="47">
        <f t="shared" si="3"/>
        <v>45.378802712950666</v>
      </c>
      <c r="G56" s="13">
        <f t="shared" si="3"/>
        <v>33.938775758179553</v>
      </c>
      <c r="H56" s="13">
        <f t="shared" si="3"/>
        <v>34.686784806237938</v>
      </c>
      <c r="I56" s="13">
        <f t="shared" si="3"/>
        <v>33.689700000000002</v>
      </c>
      <c r="J56" s="13">
        <f t="shared" si="3"/>
        <v>28.450291565368143</v>
      </c>
      <c r="K56" s="13">
        <f t="shared" si="3"/>
        <v>35.461799999999997</v>
      </c>
      <c r="L56" s="13">
        <f t="shared" si="3"/>
        <v>37.392300000000006</v>
      </c>
      <c r="M56" s="13">
        <f t="shared" si="3"/>
        <v>48.688200000000002</v>
      </c>
      <c r="N56" s="14">
        <f t="shared" si="3"/>
        <v>33.6402</v>
      </c>
      <c r="O56" s="15">
        <f t="shared" si="4"/>
        <v>37.412517418074266</v>
      </c>
      <c r="P56" s="16">
        <v>3</v>
      </c>
      <c r="Q56" s="3">
        <v>2.9</v>
      </c>
    </row>
    <row r="57" spans="1:17" ht="19.5" x14ac:dyDescent="0.35">
      <c r="A57" s="11" t="s">
        <v>47</v>
      </c>
      <c r="B57" s="11" t="s">
        <v>48</v>
      </c>
      <c r="C57" s="13">
        <f t="shared" si="3"/>
        <v>37.088900411247955</v>
      </c>
      <c r="D57" s="13">
        <f t="shared" si="3"/>
        <v>34.965997065164785</v>
      </c>
      <c r="E57" s="13">
        <f t="shared" si="3"/>
        <v>30.521699999999999</v>
      </c>
      <c r="F57" s="13">
        <f t="shared" si="3"/>
        <v>28.678430477374668</v>
      </c>
      <c r="G57" s="13">
        <f t="shared" si="3"/>
        <v>23.522244582752489</v>
      </c>
      <c r="H57" s="13">
        <f t="shared" si="3"/>
        <v>25.660935317573582</v>
      </c>
      <c r="I57" s="13">
        <f t="shared" si="3"/>
        <v>23.037299999999998</v>
      </c>
      <c r="J57" s="13">
        <f t="shared" si="3"/>
        <v>21.241282683994235</v>
      </c>
      <c r="K57" s="13">
        <f t="shared" si="3"/>
        <v>24.621300000000002</v>
      </c>
      <c r="L57" s="13">
        <f t="shared" si="3"/>
        <v>27.6309</v>
      </c>
      <c r="M57" s="13">
        <f t="shared" si="3"/>
        <v>35.540999999999997</v>
      </c>
      <c r="N57" s="14">
        <f t="shared" si="3"/>
        <v>29.363399999999999</v>
      </c>
      <c r="O57" s="27">
        <f t="shared" si="4"/>
        <v>28.489449211508973</v>
      </c>
      <c r="P57" s="16">
        <v>1.9</v>
      </c>
      <c r="Q57" s="3">
        <v>3</v>
      </c>
    </row>
    <row r="58" spans="1:17" ht="19.5" x14ac:dyDescent="0.35">
      <c r="A58" s="11" t="s">
        <v>49</v>
      </c>
      <c r="B58" s="24" t="s">
        <v>50</v>
      </c>
      <c r="C58" s="13">
        <f t="shared" si="3"/>
        <v>44.125786112580187</v>
      </c>
      <c r="D58" s="13">
        <f t="shared" si="3"/>
        <v>41.407141641874816</v>
      </c>
      <c r="E58" s="13">
        <f t="shared" si="3"/>
        <v>34.046100000000003</v>
      </c>
      <c r="F58" s="13">
        <f t="shared" si="3"/>
        <v>35.646010696750771</v>
      </c>
      <c r="G58" s="13">
        <f t="shared" si="3"/>
        <v>29.598964541005749</v>
      </c>
      <c r="H58" s="13">
        <f t="shared" si="3"/>
        <v>31.306375382553977</v>
      </c>
      <c r="I58" s="13">
        <f t="shared" si="3"/>
        <v>29.591100000000001</v>
      </c>
      <c r="J58" s="13">
        <f t="shared" si="3"/>
        <v>27.783961102879132</v>
      </c>
      <c r="K58" s="13">
        <f t="shared" si="3"/>
        <v>31.165199999999999</v>
      </c>
      <c r="L58" s="13">
        <f t="shared" si="3"/>
        <v>34.511400000000002</v>
      </c>
      <c r="M58" s="13">
        <f t="shared" si="3"/>
        <v>37.194299999999998</v>
      </c>
      <c r="N58" s="14">
        <f t="shared" si="3"/>
        <v>36.243899999999996</v>
      </c>
      <c r="O58" s="27">
        <f t="shared" si="4"/>
        <v>34.38501995647038</v>
      </c>
      <c r="P58" s="16">
        <v>2</v>
      </c>
      <c r="Q58" s="3">
        <v>3</v>
      </c>
    </row>
    <row r="59" spans="1:17" ht="19.5" x14ac:dyDescent="0.35">
      <c r="A59" s="11" t="s">
        <v>51</v>
      </c>
      <c r="B59" s="24" t="s">
        <v>52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4"/>
      <c r="O59" s="27"/>
      <c r="P59" s="16">
        <v>2.9</v>
      </c>
      <c r="Q59" s="3">
        <v>2.8</v>
      </c>
    </row>
    <row r="60" spans="1:17" ht="19.5" x14ac:dyDescent="0.35">
      <c r="A60" s="11" t="s">
        <v>53</v>
      </c>
      <c r="B60" s="24" t="s">
        <v>54</v>
      </c>
      <c r="C60" s="13">
        <f t="shared" ref="C60:K63" si="5">SUM(C20*0.99)</f>
        <v>42.320525209274187</v>
      </c>
      <c r="D60" s="13">
        <f t="shared" si="5"/>
        <v>50.571634601168498</v>
      </c>
      <c r="E60" s="13">
        <f t="shared" si="5"/>
        <v>34.067019561130529</v>
      </c>
      <c r="F60" s="13">
        <f t="shared" si="5"/>
        <v>38.840042815642455</v>
      </c>
      <c r="G60" s="13">
        <f t="shared" si="5"/>
        <v>32.517869039273215</v>
      </c>
      <c r="H60" s="13">
        <f t="shared" si="5"/>
        <v>36.113950612540016</v>
      </c>
      <c r="I60" s="13">
        <f t="shared" si="5"/>
        <v>34.392600000000002</v>
      </c>
      <c r="J60" s="13">
        <f t="shared" si="5"/>
        <v>30.761955161096783</v>
      </c>
      <c r="K60" s="13">
        <f t="shared" si="5"/>
        <v>32.798700000000004</v>
      </c>
      <c r="L60" s="13" t="s">
        <v>38</v>
      </c>
      <c r="M60" s="13">
        <f>SUM(M20*0.99)</f>
        <v>41.104800000000004</v>
      </c>
      <c r="N60" s="14">
        <f>SUM(N20*0.99)</f>
        <v>40.629599999999996</v>
      </c>
      <c r="O60" s="15">
        <f>SUM(C60:N60)/11</f>
        <v>37.647154272738696</v>
      </c>
      <c r="P60" s="16">
        <v>4.7</v>
      </c>
      <c r="Q60" s="3">
        <v>2.7</v>
      </c>
    </row>
    <row r="61" spans="1:17" ht="19.5" x14ac:dyDescent="0.35">
      <c r="A61" s="11" t="s">
        <v>56</v>
      </c>
      <c r="B61" s="24" t="s">
        <v>57</v>
      </c>
      <c r="C61" s="13">
        <f t="shared" si="5"/>
        <v>44.243095972241314</v>
      </c>
      <c r="D61" s="13">
        <f t="shared" si="5"/>
        <v>39.762626880618548</v>
      </c>
      <c r="E61" s="13">
        <f t="shared" si="5"/>
        <v>38.108258542255228</v>
      </c>
      <c r="F61" s="13">
        <f t="shared" si="5"/>
        <v>26.458270069516466</v>
      </c>
      <c r="G61" s="13">
        <f t="shared" si="5"/>
        <v>28.991022352941176</v>
      </c>
      <c r="H61" s="13">
        <f t="shared" si="5"/>
        <v>27.200001407078414</v>
      </c>
      <c r="I61" s="13">
        <f t="shared" si="5"/>
        <v>29.0763</v>
      </c>
      <c r="J61" s="13">
        <f t="shared" si="5"/>
        <v>28.894105245881491</v>
      </c>
      <c r="K61" s="13">
        <f t="shared" si="5"/>
        <v>30.8187</v>
      </c>
      <c r="L61" s="13" t="s">
        <v>38</v>
      </c>
      <c r="M61" s="13">
        <f>SUM(M21*0.99)</f>
        <v>40.698900000000002</v>
      </c>
      <c r="N61" s="14" t="s">
        <v>38</v>
      </c>
      <c r="O61" s="15">
        <f>SUM(C61:N61)/10</f>
        <v>33.425128047053263</v>
      </c>
      <c r="P61" s="16">
        <v>0.8</v>
      </c>
      <c r="Q61" s="3">
        <v>2.5</v>
      </c>
    </row>
    <row r="62" spans="1:17" ht="19.5" x14ac:dyDescent="0.35">
      <c r="A62" s="11" t="s">
        <v>59</v>
      </c>
      <c r="B62" s="24" t="s">
        <v>60</v>
      </c>
      <c r="C62" s="13">
        <f t="shared" si="5"/>
        <v>46.674031967457644</v>
      </c>
      <c r="D62" s="13">
        <f t="shared" si="5"/>
        <v>46.779893685833024</v>
      </c>
      <c r="E62" s="13">
        <f t="shared" si="5"/>
        <v>38.957805707209957</v>
      </c>
      <c r="F62" s="13">
        <f t="shared" si="5"/>
        <v>38.246809111225872</v>
      </c>
      <c r="G62" s="13">
        <f t="shared" si="5"/>
        <v>26.367674352369249</v>
      </c>
      <c r="H62" s="13">
        <f t="shared" si="5"/>
        <v>32.096757913121401</v>
      </c>
      <c r="I62" s="13">
        <f t="shared" si="5"/>
        <v>30.482099999999999</v>
      </c>
      <c r="J62" s="13">
        <f t="shared" si="5"/>
        <v>27.531340319211456</v>
      </c>
      <c r="K62" s="13">
        <f t="shared" si="5"/>
        <v>31.937399999999997</v>
      </c>
      <c r="L62" s="13">
        <f>SUM(L22*0.99)</f>
        <v>33.551099999999998</v>
      </c>
      <c r="M62" s="13">
        <f>SUM(M22*0.99)</f>
        <v>43.421399999999998</v>
      </c>
      <c r="N62" s="14">
        <f>SUM(N22*0.99)</f>
        <v>38.322899999999997</v>
      </c>
      <c r="O62" s="15">
        <f>SUM(C62:N62)/12</f>
        <v>36.197434421369046</v>
      </c>
      <c r="P62" s="16">
        <v>3.6</v>
      </c>
      <c r="Q62" s="3">
        <v>2.8</v>
      </c>
    </row>
    <row r="63" spans="1:17" ht="19.5" x14ac:dyDescent="0.35">
      <c r="A63" s="48" t="s">
        <v>61</v>
      </c>
      <c r="B63" s="12" t="s">
        <v>88</v>
      </c>
      <c r="C63" s="49">
        <f t="shared" si="5"/>
        <v>34.166301252699789</v>
      </c>
      <c r="D63" s="49">
        <f t="shared" si="5"/>
        <v>27.798368080033274</v>
      </c>
      <c r="E63" s="49">
        <f t="shared" si="5"/>
        <v>21.191493792415194</v>
      </c>
      <c r="F63" s="49">
        <f t="shared" si="5"/>
        <v>26.732756042160556</v>
      </c>
      <c r="G63" s="49">
        <f t="shared" si="5"/>
        <v>18.577219971142078</v>
      </c>
      <c r="H63" s="49">
        <f t="shared" si="5"/>
        <v>21.232129446858945</v>
      </c>
      <c r="I63" s="49">
        <f t="shared" si="5"/>
        <v>16.9191</v>
      </c>
      <c r="J63" s="49">
        <f t="shared" si="5"/>
        <v>15.123308678999585</v>
      </c>
      <c r="K63" s="49">
        <f t="shared" si="5"/>
        <v>20.938499999999998</v>
      </c>
      <c r="L63" s="49">
        <f>SUM(L23*0.99)</f>
        <v>24.205500000000001</v>
      </c>
      <c r="M63" s="49">
        <f>SUM(M23*0.99)</f>
        <v>35.2836</v>
      </c>
      <c r="N63" s="50">
        <f>SUM(N23*0.99)</f>
        <v>24.552</v>
      </c>
      <c r="O63" s="15">
        <f>SUM(C63:N63)/12</f>
        <v>23.893356438692454</v>
      </c>
      <c r="P63" s="16">
        <v>0.4</v>
      </c>
      <c r="Q63" s="3">
        <v>2.8</v>
      </c>
    </row>
    <row r="64" spans="1:17" ht="19.5" x14ac:dyDescent="0.35">
      <c r="A64" s="51"/>
      <c r="B64" s="52"/>
      <c r="C64" s="53"/>
      <c r="D64" s="54"/>
      <c r="E64" s="53"/>
      <c r="F64" s="53"/>
      <c r="G64" s="53"/>
      <c r="H64" s="55"/>
      <c r="I64" s="54"/>
      <c r="J64" s="54"/>
      <c r="K64" s="54"/>
      <c r="L64" s="53"/>
      <c r="M64" s="56"/>
      <c r="N64" s="57"/>
      <c r="O64" s="55"/>
      <c r="P64" s="58"/>
      <c r="Q64" s="3"/>
    </row>
    <row r="65" spans="1:18" x14ac:dyDescent="0.25">
      <c r="B65" s="59"/>
      <c r="C65" s="53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60"/>
      <c r="P65" s="61"/>
      <c r="Q65" s="62"/>
      <c r="R65" s="62"/>
    </row>
    <row r="66" spans="1:18" x14ac:dyDescent="0.25"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63"/>
      <c r="P66" s="64"/>
      <c r="Q66" s="64"/>
      <c r="R66" s="64"/>
    </row>
    <row r="69" spans="1:18" x14ac:dyDescent="0.25">
      <c r="A69" s="5"/>
      <c r="B69" s="65" t="s">
        <v>89</v>
      </c>
      <c r="C69" s="7" t="s">
        <v>4</v>
      </c>
      <c r="D69" s="8" t="s">
        <v>5</v>
      </c>
      <c r="E69" s="8" t="s">
        <v>6</v>
      </c>
      <c r="F69" s="8" t="s">
        <v>7</v>
      </c>
      <c r="G69" s="8" t="s">
        <v>8</v>
      </c>
      <c r="H69" s="8" t="s">
        <v>9</v>
      </c>
      <c r="I69" s="8" t="s">
        <v>10</v>
      </c>
      <c r="J69" s="8" t="s">
        <v>11</v>
      </c>
      <c r="K69" s="8" t="s">
        <v>12</v>
      </c>
      <c r="L69" s="8" t="s">
        <v>13</v>
      </c>
      <c r="M69" s="8" t="s">
        <v>14</v>
      </c>
      <c r="N69" s="8" t="s">
        <v>15</v>
      </c>
      <c r="O69" s="9" t="s">
        <v>16</v>
      </c>
      <c r="P69" s="3"/>
      <c r="Q69" s="3"/>
    </row>
    <row r="70" spans="1:18" s="34" customFormat="1" x14ac:dyDescent="0.25">
      <c r="A70" s="29" t="s">
        <v>63</v>
      </c>
      <c r="B70" s="30" t="s">
        <v>64</v>
      </c>
      <c r="C70" s="38">
        <f t="shared" ref="C70:F78" si="6">SUM(C24*0.99)</f>
        <v>43.891933465584394</v>
      </c>
      <c r="D70" s="38">
        <f t="shared" si="6"/>
        <v>36.463240700686136</v>
      </c>
      <c r="E70" s="38">
        <f t="shared" si="6"/>
        <v>38.601937785557674</v>
      </c>
      <c r="F70" s="38" t="s">
        <v>38</v>
      </c>
      <c r="G70" s="38">
        <f t="shared" ref="G70:O78" si="7">SUM(G24*0.99)</f>
        <v>27.322578216493977</v>
      </c>
      <c r="H70" s="38" t="s">
        <v>38</v>
      </c>
      <c r="I70" s="38" t="s">
        <v>38</v>
      </c>
      <c r="J70" s="38">
        <f t="shared" ref="J70:N77" si="8">SUM(J24*0.99)</f>
        <v>22.82202620350321</v>
      </c>
      <c r="K70" s="38">
        <f t="shared" si="8"/>
        <v>30.472200000000001</v>
      </c>
      <c r="L70" s="38">
        <f t="shared" si="8"/>
        <v>32.323499999999996</v>
      </c>
      <c r="M70" s="38">
        <f t="shared" si="8"/>
        <v>37.916999999999994</v>
      </c>
      <c r="N70" s="66">
        <f t="shared" si="8"/>
        <v>30.660299999999999</v>
      </c>
      <c r="O70" s="33">
        <f>SUM(C70:N70)/9</f>
        <v>33.386079596869493</v>
      </c>
      <c r="P70" s="34">
        <v>3.7</v>
      </c>
      <c r="Q70" s="34">
        <v>2.8</v>
      </c>
    </row>
    <row r="71" spans="1:18" s="34" customFormat="1" x14ac:dyDescent="0.25">
      <c r="A71" s="29" t="s">
        <v>65</v>
      </c>
      <c r="B71" s="30" t="s">
        <v>66</v>
      </c>
      <c r="C71" s="38">
        <f t="shared" si="6"/>
        <v>42.021485255640691</v>
      </c>
      <c r="D71" s="38">
        <f t="shared" si="6"/>
        <v>41.931165376834031</v>
      </c>
      <c r="E71" s="38">
        <f t="shared" si="6"/>
        <v>32.903665714278752</v>
      </c>
      <c r="F71" s="38">
        <f t="shared" si="6"/>
        <v>28.572133442429827</v>
      </c>
      <c r="G71" s="38">
        <f t="shared" si="7"/>
        <v>26.746023282460346</v>
      </c>
      <c r="H71" s="38">
        <f t="shared" si="7"/>
        <v>28.073348527697451</v>
      </c>
      <c r="I71" s="38">
        <f t="shared" si="7"/>
        <v>27.5715</v>
      </c>
      <c r="J71" s="38">
        <f t="shared" si="8"/>
        <v>28.999053287539393</v>
      </c>
      <c r="K71" s="38">
        <f t="shared" si="8"/>
        <v>27.4329</v>
      </c>
      <c r="L71" s="38">
        <f t="shared" si="8"/>
        <v>33.729300000000002</v>
      </c>
      <c r="M71" s="38">
        <f t="shared" si="8"/>
        <v>39.114899999999999</v>
      </c>
      <c r="N71" s="66">
        <f t="shared" si="8"/>
        <v>34.016399999999997</v>
      </c>
      <c r="O71" s="33">
        <f t="shared" ref="O71:O77" si="9">SUM(C71:N71)/12</f>
        <v>32.592656240573369</v>
      </c>
      <c r="P71" s="34">
        <v>0.5</v>
      </c>
      <c r="Q71" s="34">
        <v>2.8</v>
      </c>
    </row>
    <row r="72" spans="1:18" s="34" customFormat="1" x14ac:dyDescent="0.25">
      <c r="A72" s="29" t="s">
        <v>67</v>
      </c>
      <c r="B72" s="30" t="s">
        <v>68</v>
      </c>
      <c r="C72" s="38">
        <f t="shared" si="6"/>
        <v>38.627440790510605</v>
      </c>
      <c r="D72" s="38" t="s">
        <v>90</v>
      </c>
      <c r="E72" s="38">
        <f t="shared" si="6"/>
        <v>24.193203084831584</v>
      </c>
      <c r="F72" s="38">
        <f t="shared" si="6"/>
        <v>25.064610145037502</v>
      </c>
      <c r="G72" s="38">
        <f t="shared" si="7"/>
        <v>19.004357930419271</v>
      </c>
      <c r="H72" s="38">
        <f t="shared" si="7"/>
        <v>20.138637369981659</v>
      </c>
      <c r="I72" s="38">
        <f t="shared" si="7"/>
        <v>19.5228</v>
      </c>
      <c r="J72" s="38">
        <f t="shared" si="8"/>
        <v>17.022976250835651</v>
      </c>
      <c r="K72" s="38">
        <f t="shared" si="8"/>
        <v>22.0275</v>
      </c>
      <c r="L72" s="38">
        <f t="shared" si="8"/>
        <v>28.125900000000001</v>
      </c>
      <c r="M72" s="38">
        <f t="shared" si="8"/>
        <v>33.620400000000004</v>
      </c>
      <c r="N72" s="66">
        <f t="shared" si="8"/>
        <v>28.927799999999998</v>
      </c>
      <c r="O72" s="33">
        <f>SUM(C72:N72)/11</f>
        <v>25.115965961056023</v>
      </c>
      <c r="P72" s="34">
        <v>1.4</v>
      </c>
      <c r="Q72" s="34">
        <v>2.9</v>
      </c>
    </row>
    <row r="73" spans="1:18" s="34" customFormat="1" x14ac:dyDescent="0.25">
      <c r="A73" s="29" t="s">
        <v>69</v>
      </c>
      <c r="B73" s="30" t="s">
        <v>70</v>
      </c>
      <c r="C73" s="38">
        <f t="shared" si="6"/>
        <v>40.448992755526731</v>
      </c>
      <c r="D73" s="38">
        <f>SUM(D27*0.99)</f>
        <v>37.750755207893846</v>
      </c>
      <c r="E73" s="38">
        <f t="shared" si="6"/>
        <v>31.52823905224859</v>
      </c>
      <c r="F73" s="38">
        <f t="shared" si="6"/>
        <v>34.497752819803992</v>
      </c>
      <c r="G73" s="38">
        <f t="shared" si="7"/>
        <v>25.046027426255847</v>
      </c>
      <c r="H73" s="38">
        <f t="shared" si="7"/>
        <v>29.05927800491251</v>
      </c>
      <c r="I73" s="38">
        <f t="shared" si="7"/>
        <v>26.5122</v>
      </c>
      <c r="J73" s="38">
        <f t="shared" si="8"/>
        <v>21.67462550882016</v>
      </c>
      <c r="K73" s="38">
        <f t="shared" si="8"/>
        <v>30.373200000000001</v>
      </c>
      <c r="L73" s="38">
        <f t="shared" si="8"/>
        <v>31.581</v>
      </c>
      <c r="M73" s="38">
        <f t="shared" si="8"/>
        <v>37.283399999999993</v>
      </c>
      <c r="N73" s="66">
        <f t="shared" si="8"/>
        <v>32.897699999999993</v>
      </c>
      <c r="O73" s="33">
        <f t="shared" si="9"/>
        <v>31.55443089795514</v>
      </c>
      <c r="P73" s="34">
        <v>0.4</v>
      </c>
      <c r="Q73" s="34">
        <v>2.95</v>
      </c>
    </row>
    <row r="74" spans="1:18" s="34" customFormat="1" x14ac:dyDescent="0.25">
      <c r="A74" s="29" t="s">
        <v>71</v>
      </c>
      <c r="B74" s="30" t="s">
        <v>72</v>
      </c>
      <c r="C74" s="38">
        <f t="shared" si="6"/>
        <v>45.284176727171406</v>
      </c>
      <c r="D74" s="38">
        <f>SUM(D28*0.99)</f>
        <v>38.207340941425713</v>
      </c>
      <c r="E74" s="38">
        <f t="shared" si="6"/>
        <v>33.40941181395349</v>
      </c>
      <c r="F74" s="38">
        <f t="shared" si="6"/>
        <v>26.719114542970996</v>
      </c>
      <c r="G74" s="38">
        <f t="shared" si="7"/>
        <v>24.750983426820547</v>
      </c>
      <c r="H74" s="38">
        <f t="shared" si="7"/>
        <v>24.635541640654719</v>
      </c>
      <c r="I74" s="38">
        <f t="shared" si="7"/>
        <v>25.344000000000001</v>
      </c>
      <c r="J74" s="38">
        <f t="shared" si="8"/>
        <v>21.361629067870638</v>
      </c>
      <c r="K74" s="38">
        <f t="shared" si="8"/>
        <v>27.700199999999999</v>
      </c>
      <c r="L74" s="38">
        <f t="shared" si="8"/>
        <v>36.550800000000002</v>
      </c>
      <c r="M74" s="38">
        <f t="shared" si="8"/>
        <v>36.630000000000003</v>
      </c>
      <c r="N74" s="66">
        <f t="shared" si="8"/>
        <v>34.491600000000005</v>
      </c>
      <c r="O74" s="33">
        <f t="shared" si="9"/>
        <v>31.257066513405622</v>
      </c>
      <c r="P74" s="34">
        <v>1.1000000000000001</v>
      </c>
      <c r="Q74" s="34">
        <v>2.9</v>
      </c>
    </row>
    <row r="75" spans="1:18" s="34" customFormat="1" x14ac:dyDescent="0.25">
      <c r="A75" s="29" t="s">
        <v>73</v>
      </c>
      <c r="B75" s="30" t="s">
        <v>74</v>
      </c>
      <c r="C75" s="38">
        <f t="shared" si="6"/>
        <v>31.440031683068792</v>
      </c>
      <c r="D75" s="38">
        <f>SUM(D29*0.99)</f>
        <v>31.24102352941663</v>
      </c>
      <c r="E75" s="38">
        <f t="shared" si="6"/>
        <v>25.957295685035014</v>
      </c>
      <c r="F75" s="38">
        <f t="shared" si="6"/>
        <v>27.442116513332373</v>
      </c>
      <c r="G75" s="38">
        <f t="shared" si="7"/>
        <v>23.457445010899175</v>
      </c>
      <c r="H75" s="38">
        <f t="shared" si="7"/>
        <v>25.346552370575132</v>
      </c>
      <c r="I75" s="38">
        <f t="shared" si="7"/>
        <v>22.3443</v>
      </c>
      <c r="J75" s="38">
        <f>SUM(J29*0.99)</f>
        <v>22.715250018529957</v>
      </c>
      <c r="K75" s="38" t="s">
        <v>31</v>
      </c>
      <c r="L75" s="38">
        <f t="shared" si="8"/>
        <v>29.462400000000002</v>
      </c>
      <c r="M75" s="38">
        <f t="shared" si="8"/>
        <v>34.689599999999999</v>
      </c>
      <c r="N75" s="66">
        <f t="shared" si="8"/>
        <v>29.0169</v>
      </c>
      <c r="O75" s="33">
        <f>SUM(C75:N75)/11</f>
        <v>27.555719528259736</v>
      </c>
      <c r="P75" s="34">
        <v>0.6</v>
      </c>
      <c r="Q75" s="34">
        <v>2.85</v>
      </c>
    </row>
    <row r="76" spans="1:18" s="34" customFormat="1" x14ac:dyDescent="0.25">
      <c r="A76" s="29" t="s">
        <v>75</v>
      </c>
      <c r="B76" s="30" t="s">
        <v>76</v>
      </c>
      <c r="C76" s="38">
        <f t="shared" si="6"/>
        <v>53.253110262109587</v>
      </c>
      <c r="D76" s="38">
        <f>SUM(D30*0.99)</f>
        <v>50.003616995747258</v>
      </c>
      <c r="E76" s="38">
        <f t="shared" si="6"/>
        <v>38.971419386211281</v>
      </c>
      <c r="F76" s="38">
        <f t="shared" si="6"/>
        <v>40.889558021572888</v>
      </c>
      <c r="G76" s="38">
        <f t="shared" si="7"/>
        <v>36.627686895728026</v>
      </c>
      <c r="H76" s="38">
        <f t="shared" si="7"/>
        <v>34.1554816616826</v>
      </c>
      <c r="I76" s="38">
        <f t="shared" si="7"/>
        <v>36.333000000000006</v>
      </c>
      <c r="J76" s="38">
        <f>SUM(J30*0.99)</f>
        <v>25.954253312441338</v>
      </c>
      <c r="K76" s="13">
        <f>SUM(K30*0.99)</f>
        <v>37.134899999999995</v>
      </c>
      <c r="L76" s="13">
        <f t="shared" si="8"/>
        <v>23.9679</v>
      </c>
      <c r="M76" s="13">
        <f t="shared" si="8"/>
        <v>41.085000000000001</v>
      </c>
      <c r="N76" s="13">
        <f t="shared" si="8"/>
        <v>39.887099999999997</v>
      </c>
      <c r="O76" s="33">
        <f t="shared" si="9"/>
        <v>38.188585544624416</v>
      </c>
      <c r="P76" s="34">
        <v>1.2</v>
      </c>
      <c r="Q76" s="34">
        <v>2.9</v>
      </c>
    </row>
    <row r="77" spans="1:18" s="34" customFormat="1" x14ac:dyDescent="0.25">
      <c r="A77" s="29" t="s">
        <v>77</v>
      </c>
      <c r="B77" s="30" t="s">
        <v>78</v>
      </c>
      <c r="C77" s="38">
        <f t="shared" si="6"/>
        <v>45.441649731938014</v>
      </c>
      <c r="D77" s="38">
        <f>SUM(D31*0.99)</f>
        <v>42.499637870701662</v>
      </c>
      <c r="E77" s="38">
        <f t="shared" si="6"/>
        <v>34.535721225041506</v>
      </c>
      <c r="F77" s="38">
        <f t="shared" si="6"/>
        <v>34.592234371434657</v>
      </c>
      <c r="G77" s="38">
        <f t="shared" si="7"/>
        <v>24.813778257943795</v>
      </c>
      <c r="H77" s="38">
        <f t="shared" si="7"/>
        <v>29.729820782917361</v>
      </c>
      <c r="I77" s="38">
        <f t="shared" si="7"/>
        <v>26.066699999999997</v>
      </c>
      <c r="J77" s="38">
        <f>SUM(J31*0.99)</f>
        <v>20.525597921227284</v>
      </c>
      <c r="K77" s="32">
        <f>SUM(K31*0.99)</f>
        <v>27.135899999999999</v>
      </c>
      <c r="L77" s="32">
        <f t="shared" si="8"/>
        <v>39.807900000000004</v>
      </c>
      <c r="M77" s="32">
        <f t="shared" si="8"/>
        <v>43.441200000000002</v>
      </c>
      <c r="N77" s="13">
        <f t="shared" si="8"/>
        <v>36.164700000000003</v>
      </c>
      <c r="O77" s="33">
        <f t="shared" si="9"/>
        <v>33.729570013433687</v>
      </c>
      <c r="P77" s="34">
        <v>1.3</v>
      </c>
      <c r="Q77" s="34">
        <v>2.8</v>
      </c>
    </row>
    <row r="78" spans="1:18" s="4" customFormat="1" x14ac:dyDescent="0.25">
      <c r="A78" s="29" t="s">
        <v>79</v>
      </c>
      <c r="B78" s="36" t="s">
        <v>80</v>
      </c>
      <c r="C78" s="38"/>
      <c r="D78" s="38"/>
      <c r="E78" s="38"/>
      <c r="F78" s="38">
        <f t="shared" si="6"/>
        <v>25.07964565900846</v>
      </c>
      <c r="G78" s="38">
        <f t="shared" si="7"/>
        <v>24.245099999999997</v>
      </c>
      <c r="H78" s="38" t="s">
        <v>38</v>
      </c>
      <c r="I78" s="38">
        <f t="shared" si="7"/>
        <v>22.740299999999998</v>
      </c>
      <c r="J78" s="38">
        <f t="shared" si="7"/>
        <v>21.761896302895327</v>
      </c>
      <c r="K78" s="38">
        <f t="shared" si="7"/>
        <v>27.244799999999998</v>
      </c>
      <c r="L78" s="38">
        <f t="shared" si="7"/>
        <v>33.264000000000003</v>
      </c>
      <c r="M78" s="38" t="s">
        <v>38</v>
      </c>
      <c r="N78" s="38">
        <f t="shared" si="7"/>
        <v>32.9373</v>
      </c>
      <c r="O78" s="33">
        <f t="shared" si="7"/>
        <v>26.753291708843399</v>
      </c>
      <c r="P78" s="34">
        <v>0.4</v>
      </c>
      <c r="Q78" s="34">
        <v>2.8</v>
      </c>
    </row>
  </sheetData>
  <mergeCells count="2">
    <mergeCell ref="P65:R65"/>
    <mergeCell ref="P66:R6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</vt:lpstr>
    </vt:vector>
  </TitlesOfParts>
  <Company>220ICT.NET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Hamblin</dc:creator>
  <cp:lastModifiedBy>Alexander Hamblin</cp:lastModifiedBy>
  <dcterms:created xsi:type="dcterms:W3CDTF">2020-11-17T14:24:07Z</dcterms:created>
  <dcterms:modified xsi:type="dcterms:W3CDTF">2020-11-17T14:25:49Z</dcterms:modified>
</cp:coreProperties>
</file>